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mc:AlternateContent xmlns:mc="http://schemas.openxmlformats.org/markup-compatibility/2006">
    <mc:Choice Requires="x15">
      <x15ac:absPath xmlns:x15ac="http://schemas.microsoft.com/office/spreadsheetml/2010/11/ac" url="https://associationbilancarbone.sharepoint.com/sites/AssociationBilanCarbone/Documents partages/05_Dpt_P2/02_Pédagogie/04_PEBC/01_Gestionprojet/04_Partenariats/Cube.s/Gestion_projet/Calculateur/"/>
    </mc:Choice>
  </mc:AlternateContent>
  <xr:revisionPtr revIDLastSave="964" documentId="8_{BB5B0C30-005F-4C60-9F11-43073C28A4D7}" xr6:coauthVersionLast="47" xr6:coauthVersionMax="47" xr10:uidLastSave="{E6FDF268-682F-4E6F-B23A-F454A84ED444}"/>
  <bookViews>
    <workbookView xWindow="-28920" yWindow="-7995" windowWidth="29040" windowHeight="15720" xr2:uid="{00000000-000D-0000-FFFF-FFFF00000000}"/>
  </bookViews>
  <sheets>
    <sheet name="Synthèse" sheetId="2" r:id="rId1"/>
    <sheet name="Energie" sheetId="3" r:id="rId2"/>
    <sheet name="Restauration" sheetId="4" r:id="rId3"/>
    <sheet name="Déplacements" sheetId="5" r:id="rId4"/>
    <sheet name="Achats" sheetId="6" r:id="rId5"/>
    <sheet name="Immobilisations" sheetId="7" r:id="rId6"/>
    <sheet name="Utilitaires" sheetId="8" state="hidden" r:id="rId7"/>
    <sheet name="Objectifs de réduction" sheetId="9" state="hidden" r:id="rId8"/>
    <sheet name="Actions" sheetId="10" state="hidden" r:id="rId9"/>
    <sheet name="Conclusion" sheetId="11" state="hidden" r:id="rId10"/>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44" i="2" l="1"/>
  <c r="C41" i="2"/>
  <c r="C38" i="2"/>
  <c r="B9" i="2" s="1"/>
  <c r="D38" i="7"/>
  <c r="E38" i="7" s="1"/>
  <c r="F38" i="7"/>
  <c r="D39" i="7"/>
  <c r="E39" i="7" s="1"/>
  <c r="F39" i="7"/>
  <c r="D40" i="7"/>
  <c r="E40" i="7" s="1"/>
  <c r="F40" i="7"/>
  <c r="D41" i="7"/>
  <c r="E41" i="7" s="1"/>
  <c r="F41" i="7"/>
  <c r="F37" i="7"/>
  <c r="D37" i="7"/>
  <c r="E37" i="7" s="1"/>
  <c r="D29" i="7"/>
  <c r="E29" i="7" s="1"/>
  <c r="F29" i="7"/>
  <c r="D30" i="7"/>
  <c r="E30" i="7" s="1"/>
  <c r="F30" i="7"/>
  <c r="D31" i="7"/>
  <c r="E31" i="7" s="1"/>
  <c r="F31" i="7"/>
  <c r="D32" i="7"/>
  <c r="E32" i="7" s="1"/>
  <c r="F32" i="7"/>
  <c r="F28" i="7"/>
  <c r="D28" i="7"/>
  <c r="E28" i="7" s="1"/>
  <c r="D20" i="7"/>
  <c r="E20" i="7" s="1"/>
  <c r="F20" i="7"/>
  <c r="D21" i="7"/>
  <c r="E21" i="7" s="1"/>
  <c r="F21" i="7"/>
  <c r="D22" i="7"/>
  <c r="E22" i="7" s="1"/>
  <c r="F22" i="7"/>
  <c r="D23" i="7"/>
  <c r="E23" i="7" s="1"/>
  <c r="F23" i="7"/>
  <c r="F19" i="7"/>
  <c r="D19" i="7"/>
  <c r="E19" i="7" s="1"/>
  <c r="E24" i="7" s="1"/>
  <c r="C45" i="2" s="1"/>
  <c r="D11" i="7"/>
  <c r="E11" i="7" s="1"/>
  <c r="F11" i="7"/>
  <c r="D12" i="7"/>
  <c r="E12" i="7" s="1"/>
  <c r="F12" i="7"/>
  <c r="D13" i="7"/>
  <c r="E13" i="7" s="1"/>
  <c r="F13" i="7"/>
  <c r="D14" i="7"/>
  <c r="E14" i="7"/>
  <c r="F14" i="7"/>
  <c r="F10" i="7"/>
  <c r="D10" i="7"/>
  <c r="E10" i="7" s="1"/>
  <c r="D28" i="6"/>
  <c r="E28" i="6"/>
  <c r="D29" i="6"/>
  <c r="E29" i="6"/>
  <c r="D30" i="6"/>
  <c r="E30" i="6"/>
  <c r="E27" i="6"/>
  <c r="D27" i="6"/>
  <c r="D20" i="6"/>
  <c r="E20" i="6"/>
  <c r="F20" i="6"/>
  <c r="D21" i="6"/>
  <c r="E21" i="6"/>
  <c r="F21" i="6"/>
  <c r="D22" i="6"/>
  <c r="E22" i="6"/>
  <c r="F22" i="6"/>
  <c r="F19" i="6"/>
  <c r="E19" i="6"/>
  <c r="D19" i="6"/>
  <c r="D11" i="6"/>
  <c r="E11" i="6"/>
  <c r="F11" i="6"/>
  <c r="D12" i="6"/>
  <c r="E12" i="6"/>
  <c r="F12" i="6"/>
  <c r="D13" i="6"/>
  <c r="E13" i="6"/>
  <c r="F13" i="6"/>
  <c r="D14" i="6"/>
  <c r="E14" i="6"/>
  <c r="F14" i="6"/>
  <c r="F10" i="6"/>
  <c r="E10" i="6"/>
  <c r="E15" i="6" s="1"/>
  <c r="D10" i="6"/>
  <c r="D41" i="4"/>
  <c r="E41" i="4"/>
  <c r="D42" i="4"/>
  <c r="E42" i="4"/>
  <c r="D43" i="4"/>
  <c r="E43" i="4"/>
  <c r="D44" i="4"/>
  <c r="E44" i="4"/>
  <c r="D45" i="4"/>
  <c r="E45" i="4"/>
  <c r="D46" i="4"/>
  <c r="E46" i="4"/>
  <c r="E40" i="4"/>
  <c r="D40" i="4"/>
  <c r="D30" i="4"/>
  <c r="E30" i="4"/>
  <c r="D31" i="4"/>
  <c r="E31" i="4"/>
  <c r="D32" i="4"/>
  <c r="E32" i="4"/>
  <c r="D33" i="4"/>
  <c r="E33" i="4"/>
  <c r="D34" i="4"/>
  <c r="E34" i="4"/>
  <c r="D35" i="4"/>
  <c r="E35" i="4"/>
  <c r="E29" i="4"/>
  <c r="D29" i="4"/>
  <c r="D19" i="4"/>
  <c r="E19" i="4"/>
  <c r="D20" i="4"/>
  <c r="E20" i="4"/>
  <c r="D21" i="4"/>
  <c r="E21" i="4"/>
  <c r="D22" i="4"/>
  <c r="E22" i="4"/>
  <c r="D23" i="4"/>
  <c r="E23" i="4"/>
  <c r="D24" i="4"/>
  <c r="E24" i="4"/>
  <c r="E18" i="4"/>
  <c r="D18" i="4"/>
  <c r="D11" i="4"/>
  <c r="E11" i="4"/>
  <c r="D12" i="4"/>
  <c r="E12" i="4"/>
  <c r="D13" i="4"/>
  <c r="E13" i="4"/>
  <c r="E10" i="4"/>
  <c r="D10" i="4"/>
  <c r="D38" i="3"/>
  <c r="E38" i="3"/>
  <c r="D39" i="3"/>
  <c r="E39" i="3"/>
  <c r="D40" i="3"/>
  <c r="E40" i="3"/>
  <c r="E37" i="3"/>
  <c r="D37" i="3"/>
  <c r="D30" i="3"/>
  <c r="E30" i="3"/>
  <c r="D31" i="3"/>
  <c r="E31" i="3"/>
  <c r="D32" i="3"/>
  <c r="E32" i="3"/>
  <c r="E29" i="3"/>
  <c r="D29" i="3"/>
  <c r="D22" i="3"/>
  <c r="E22" i="3"/>
  <c r="D23" i="3"/>
  <c r="E23" i="3"/>
  <c r="D24" i="3"/>
  <c r="E24" i="3"/>
  <c r="E21" i="3"/>
  <c r="D21" i="3"/>
  <c r="E11" i="3"/>
  <c r="E12" i="3"/>
  <c r="E13" i="3"/>
  <c r="E14" i="3"/>
  <c r="E15" i="3"/>
  <c r="E16" i="3"/>
  <c r="E10" i="3"/>
  <c r="E27" i="5"/>
  <c r="E28" i="5"/>
  <c r="E29" i="5"/>
  <c r="E26" i="5"/>
  <c r="D27" i="5"/>
  <c r="D30" i="5" s="1"/>
  <c r="C40" i="2" s="1"/>
  <c r="D28" i="5"/>
  <c r="D29" i="5"/>
  <c r="D26" i="5"/>
  <c r="E19" i="5"/>
  <c r="E20" i="5"/>
  <c r="E21" i="5"/>
  <c r="E18" i="5"/>
  <c r="D19" i="5"/>
  <c r="D20" i="5"/>
  <c r="D21" i="5"/>
  <c r="D18" i="5"/>
  <c r="D22" i="5" s="1"/>
  <c r="C39" i="2" s="1"/>
  <c r="E11" i="5"/>
  <c r="E12" i="5"/>
  <c r="E13" i="5"/>
  <c r="E10" i="5"/>
  <c r="D11" i="5"/>
  <c r="D12" i="5"/>
  <c r="D13" i="5"/>
  <c r="D10" i="5"/>
  <c r="F42" i="7"/>
  <c r="F33" i="7"/>
  <c r="F24" i="7"/>
  <c r="F15" i="7"/>
  <c r="E31" i="6"/>
  <c r="F23" i="6"/>
  <c r="F15" i="6"/>
  <c r="E30" i="5"/>
  <c r="E22" i="5"/>
  <c r="E14" i="5"/>
  <c r="E47" i="4"/>
  <c r="E36" i="4"/>
  <c r="E25" i="4"/>
  <c r="E14" i="4"/>
  <c r="E41" i="3"/>
  <c r="E33" i="3"/>
  <c r="E25" i="3"/>
  <c r="E17" i="3"/>
  <c r="D16" i="3"/>
  <c r="D15" i="3"/>
  <c r="D14" i="3"/>
  <c r="D13" i="3"/>
  <c r="D12" i="3"/>
  <c r="D11" i="3"/>
  <c r="D10" i="3"/>
  <c r="C12" i="2"/>
  <c r="D25" i="3" l="1"/>
  <c r="C31" i="2" s="1"/>
  <c r="B11" i="2"/>
  <c r="E23" i="6"/>
  <c r="C42" i="2" s="1"/>
  <c r="B10" i="2" s="1"/>
  <c r="E15" i="7"/>
  <c r="E33" i="7"/>
  <c r="C46" i="2" s="1"/>
  <c r="E42" i="7"/>
  <c r="C47" i="2" s="1"/>
  <c r="D25" i="4"/>
  <c r="C35" i="2" s="1"/>
  <c r="D36" i="4"/>
  <c r="C36" i="2" s="1"/>
  <c r="D47" i="4"/>
  <c r="C37" i="2" s="1"/>
  <c r="D14" i="4"/>
  <c r="C34" i="2" s="1"/>
  <c r="D17" i="3"/>
  <c r="D31" i="6"/>
  <c r="C43" i="2" s="1"/>
  <c r="D14" i="5"/>
  <c r="D33" i="3"/>
  <c r="B54" i="2" s="1"/>
  <c r="B8" i="2" l="1"/>
  <c r="B53" i="2"/>
  <c r="C30" i="2"/>
  <c r="B52" i="2"/>
  <c r="C32" i="2"/>
  <c r="D41" i="3"/>
  <c r="C33" i="2" l="1"/>
  <c r="C48" i="2" s="1"/>
  <c r="B55" i="2"/>
  <c r="B56" i="2" s="1"/>
  <c r="B7" i="2" l="1"/>
  <c r="B12" i="2" s="1"/>
</calcChain>
</file>

<file path=xl/sharedStrings.xml><?xml version="1.0" encoding="utf-8"?>
<sst xmlns="http://schemas.openxmlformats.org/spreadsheetml/2006/main" count="814" uniqueCount="301">
  <si>
    <t>Restauration</t>
  </si>
  <si>
    <t>Déplacements</t>
  </si>
  <si>
    <t>Energie</t>
  </si>
  <si>
    <t>Immobilisations</t>
  </si>
  <si>
    <t>TOTAL (kg CO2eq)</t>
  </si>
  <si>
    <t>Incertitude</t>
  </si>
  <si>
    <t>TOTAL</t>
  </si>
  <si>
    <t>Chaudière</t>
  </si>
  <si>
    <t>Factures d'électricité</t>
  </si>
  <si>
    <t>Repas</t>
  </si>
  <si>
    <t>Déplacements des élèves</t>
  </si>
  <si>
    <t>Type de construction</t>
  </si>
  <si>
    <t>Climatiseurs</t>
  </si>
  <si>
    <t>Ingrédients</t>
  </si>
  <si>
    <t>Camions, avions ou trains</t>
  </si>
  <si>
    <t>Déplacement des adultes</t>
  </si>
  <si>
    <t>Voyages scolaires</t>
  </si>
  <si>
    <t>Electronique et produits chimiques</t>
  </si>
  <si>
    <t>Articles de sport</t>
  </si>
  <si>
    <t>Mobilier</t>
  </si>
  <si>
    <t>Autres</t>
  </si>
  <si>
    <t>Personnes travaillant sur le sujet :</t>
  </si>
  <si>
    <t>Temps passé sur ce poste ?</t>
  </si>
  <si>
    <t>L'outil de collecte à utiliser pour cet onglet est le :</t>
  </si>
  <si>
    <t>Chaudière ou autre machine consommant du combustible</t>
  </si>
  <si>
    <t>Type de combustible</t>
  </si>
  <si>
    <t>Quantité (kWh)</t>
  </si>
  <si>
    <t>Emissions (kgCO2e)</t>
  </si>
  <si>
    <t>Chaudière #1</t>
  </si>
  <si>
    <t>Chaudière #2</t>
  </si>
  <si>
    <t>Source d'électricité</t>
  </si>
  <si>
    <t>Facture #1</t>
  </si>
  <si>
    <t>Facture #2</t>
  </si>
  <si>
    <t>Types de gaz utilisés</t>
  </si>
  <si>
    <t>Quantité (kg émis)</t>
  </si>
  <si>
    <t>Type #1</t>
  </si>
  <si>
    <t>Type #2</t>
  </si>
  <si>
    <t>Usages spécifiques</t>
  </si>
  <si>
    <t>Types de gaz émis</t>
  </si>
  <si>
    <t>Les facteurs d'émission à utiliser dans cette partie :</t>
  </si>
  <si>
    <t>Combustibles</t>
  </si>
  <si>
    <t>facteur d'émission</t>
  </si>
  <si>
    <t>Unité</t>
  </si>
  <si>
    <t>Source</t>
  </si>
  <si>
    <t>Fioul domestique</t>
  </si>
  <si>
    <t>kgCO2e/litre</t>
  </si>
  <si>
    <t>Base Empreinte</t>
  </si>
  <si>
    <t>Fioul lourd</t>
  </si>
  <si>
    <t>Gaz Naturel</t>
  </si>
  <si>
    <t>kgCO2e/m3</t>
  </si>
  <si>
    <t>Granulés bois - 8% d'humidité</t>
  </si>
  <si>
    <t>kgCO2e/kWh PCI</t>
  </si>
  <si>
    <t>Biopropane/mix annuel</t>
  </si>
  <si>
    <t>Réseau de chaleur</t>
  </si>
  <si>
    <t>kgCO2e/kWh</t>
  </si>
  <si>
    <t>Electricité</t>
  </si>
  <si>
    <t>Electricité de réseau en France</t>
  </si>
  <si>
    <t>Climatisation - gaz frigo</t>
  </si>
  <si>
    <t>R134a</t>
  </si>
  <si>
    <t>kgCO2e/kg</t>
  </si>
  <si>
    <t>R32</t>
  </si>
  <si>
    <t>R407c</t>
  </si>
  <si>
    <t>R410a</t>
  </si>
  <si>
    <t>R452a</t>
  </si>
  <si>
    <t>R513a</t>
  </si>
  <si>
    <t>R744 - CO2</t>
  </si>
  <si>
    <t>Gaz classiques</t>
  </si>
  <si>
    <t>CO2</t>
  </si>
  <si>
    <t>CH4 fossile</t>
  </si>
  <si>
    <t>CH4 biogénique</t>
  </si>
  <si>
    <t>N2O</t>
  </si>
  <si>
    <t>SF6</t>
  </si>
  <si>
    <t>NF3</t>
  </si>
  <si>
    <t>Nombre</t>
  </si>
  <si>
    <t>Repas moyen</t>
  </si>
  <si>
    <t>Repas végétarien</t>
  </si>
  <si>
    <t>Repas - à dominante animale (avec viande rouge)</t>
  </si>
  <si>
    <t>Repas - à dominante animale (avec viande blanche)</t>
  </si>
  <si>
    <t>Type de transporteur</t>
  </si>
  <si>
    <t>Quantité (t) x distance parcourue (km)</t>
  </si>
  <si>
    <t>Fournisseur #1</t>
  </si>
  <si>
    <t>Fournisseur #2</t>
  </si>
  <si>
    <t>Déchets organiques</t>
  </si>
  <si>
    <t>Traitements</t>
  </si>
  <si>
    <t>kg de déchets</t>
  </si>
  <si>
    <t>Traitement #1</t>
  </si>
  <si>
    <t>Traitement #2</t>
  </si>
  <si>
    <t>Autres déchets</t>
  </si>
  <si>
    <t>Blanc de poulet</t>
  </si>
  <si>
    <t>Lardons</t>
  </si>
  <si>
    <t>Saucisse de porc</t>
  </si>
  <si>
    <t>Steak de boeuf</t>
  </si>
  <si>
    <t>Viande de porc</t>
  </si>
  <si>
    <t>Saucisson de porc</t>
  </si>
  <si>
    <t>Thon en boite</t>
  </si>
  <si>
    <t>Truite ou saumon (pavé)</t>
  </si>
  <si>
    <t>Truite ou saumon (fumé)</t>
  </si>
  <si>
    <t>Poisson (filet)</t>
  </si>
  <si>
    <t>Oeuf</t>
  </si>
  <si>
    <t>Beurre</t>
  </si>
  <si>
    <t>Céréales</t>
  </si>
  <si>
    <t>Frites surgelées</t>
  </si>
  <si>
    <t>Pain</t>
  </si>
  <si>
    <t>Pâtes</t>
  </si>
  <si>
    <t>Riz</t>
  </si>
  <si>
    <t>Semoule</t>
  </si>
  <si>
    <t>Brocoli</t>
  </si>
  <si>
    <t>Carotte</t>
  </si>
  <si>
    <t>Champignons</t>
  </si>
  <si>
    <t>Chou-Fleur</t>
  </si>
  <si>
    <t>Courgette</t>
  </si>
  <si>
    <t>Salade</t>
  </si>
  <si>
    <t>Sauce tomate</t>
  </si>
  <si>
    <t>Banane</t>
  </si>
  <si>
    <t>Fraises (hors saison)</t>
  </si>
  <si>
    <t>Fraises (saison)</t>
  </si>
  <si>
    <t>Mandarine</t>
  </si>
  <si>
    <t>Orange</t>
  </si>
  <si>
    <t>Pomme</t>
  </si>
  <si>
    <t>Raisin</t>
  </si>
  <si>
    <t>Fromage à pâte dure</t>
  </si>
  <si>
    <t>Fromage à pâte molle</t>
  </si>
  <si>
    <t>Yaourt</t>
  </si>
  <si>
    <t>Camion porteur - express, traction, PTAC 19T</t>
  </si>
  <si>
    <t>kgCO2e/tonne.km</t>
  </si>
  <si>
    <t>0-5%</t>
  </si>
  <si>
    <t>Camion porteur - marchandises diverses, PTAC 7,5T</t>
  </si>
  <si>
    <t>6-10%</t>
  </si>
  <si>
    <t>Camion remorque - grand volume, PTRA 26T</t>
  </si>
  <si>
    <t>11-20%</t>
  </si>
  <si>
    <t>Camion remorque - grand volume, PTRA 40T</t>
  </si>
  <si>
    <t>21-30%</t>
  </si>
  <si>
    <t>Véhicule Utilitaire Léger</t>
  </si>
  <si>
    <t>31-50%</t>
  </si>
  <si>
    <t>Avion (marchandises) - plus de 250 sièges, trajet de 3000-4000 km - consommation de jet A-1 (kérosène)</t>
  </si>
  <si>
    <t>Au delà</t>
  </si>
  <si>
    <t>Train de marchandises (Europe)</t>
  </si>
  <si>
    <t>Train de marchandises - motorisation électrique, marchandises denses</t>
  </si>
  <si>
    <t>Porte-conteneurs - de moins de 1200 EVP</t>
  </si>
  <si>
    <t>Porte-conteneurs - de 3850 à 7499 EVP</t>
  </si>
  <si>
    <t>kgCO2e/repas</t>
  </si>
  <si>
    <t>fin de vie moyenne</t>
  </si>
  <si>
    <t>kgCO2e/tonne</t>
  </si>
  <si>
    <t>Papier - fin de vie moyenne</t>
  </si>
  <si>
    <t>Cartons - fin de vie moyenne</t>
  </si>
  <si>
    <t>Verre - fin de vie moyenne</t>
  </si>
  <si>
    <t>Plastique moyen - fin de vie moyenne</t>
  </si>
  <si>
    <t>km</t>
  </si>
  <si>
    <t>#voiture 1</t>
  </si>
  <si>
    <t>#voiture 2</t>
  </si>
  <si>
    <t>#bus</t>
  </si>
  <si>
    <t>#train</t>
  </si>
  <si>
    <t>passager.km</t>
  </si>
  <si>
    <t>Moyens de transport</t>
  </si>
  <si>
    <t>Vélo à assistance électrique</t>
  </si>
  <si>
    <t>kgCO2e/km</t>
  </si>
  <si>
    <t>Trottinette électrique</t>
  </si>
  <si>
    <t>Voiture particulière essence</t>
  </si>
  <si>
    <t>Voiture particulière gazole</t>
  </si>
  <si>
    <t>Moto =&lt; 250 cm3</t>
  </si>
  <si>
    <t>Véhicule compact électrique</t>
  </si>
  <si>
    <t>Autobus électrique</t>
  </si>
  <si>
    <t>kgCO2e/passager.km</t>
  </si>
  <si>
    <t>Autobus GNV</t>
  </si>
  <si>
    <t>Autobus - agglomérations de 100 000 à 250 000 habitants</t>
  </si>
  <si>
    <t>Autobus - agglomérations de moins de 100 000 habitants</t>
  </si>
  <si>
    <t>Autobus - agglomérations de plus de 250 000 habitants</t>
  </si>
  <si>
    <t>Métro</t>
  </si>
  <si>
    <t>RER</t>
  </si>
  <si>
    <t>Tramway</t>
  </si>
  <si>
    <t>Train en France, moyenne</t>
  </si>
  <si>
    <t xml:space="preserve">    </t>
  </si>
  <si>
    <t>Articles de bureau</t>
  </si>
  <si>
    <t>Ramette de papier</t>
  </si>
  <si>
    <t>Quantité</t>
  </si>
  <si>
    <t>#TP chimie 1</t>
  </si>
  <si>
    <t>#TP physique 1</t>
  </si>
  <si>
    <t>Matériels de bureau</t>
  </si>
  <si>
    <t>Petites fournitures (€)</t>
  </si>
  <si>
    <t>kgCO2e/euro dépensé</t>
  </si>
  <si>
    <t>Livre</t>
  </si>
  <si>
    <t>kgCO2e/unité</t>
  </si>
  <si>
    <t>Consommables bureautique (€)</t>
  </si>
  <si>
    <t>Pile alcaline AAA</t>
  </si>
  <si>
    <t>Pile alcaline AA</t>
  </si>
  <si>
    <t>Acide chlorhydrique (L)</t>
  </si>
  <si>
    <t>kgCO2e/L</t>
  </si>
  <si>
    <t>Acide sulfurique (L)</t>
  </si>
  <si>
    <t>Soude solide (poudre, granulés)</t>
  </si>
  <si>
    <t>Vinaigre blanc</t>
  </si>
  <si>
    <t>Savon solide</t>
  </si>
  <si>
    <t>Savon liquide</t>
  </si>
  <si>
    <t>Produit vitre</t>
  </si>
  <si>
    <t>Produit vaisselle liquide</t>
  </si>
  <si>
    <t>Nettoyant sols</t>
  </si>
  <si>
    <t>Nettoyant multi-usages</t>
  </si>
  <si>
    <t>Détergent sanitaire</t>
  </si>
  <si>
    <t>Désinfectant</t>
  </si>
  <si>
    <t>Chlore</t>
  </si>
  <si>
    <t>Bicarbonate de soude</t>
  </si>
  <si>
    <t>T-shirt en polyester</t>
  </si>
  <si>
    <t>Maillots tous sports</t>
  </si>
  <si>
    <t>Shorts tous sports</t>
  </si>
  <si>
    <t>Judo, kimono</t>
  </si>
  <si>
    <t>Gymnastique, tatami</t>
  </si>
  <si>
    <t>Gymnastique, agrès barre fixe</t>
  </si>
  <si>
    <t>Gymnastique, agrès barres parallèles</t>
  </si>
  <si>
    <t>Ballon basketball</t>
  </si>
  <si>
    <t>Ballon de football</t>
  </si>
  <si>
    <t>Ballon de volley-ball</t>
  </si>
  <si>
    <t>Ballon de handball</t>
  </si>
  <si>
    <t>Superficie (m2)</t>
  </si>
  <si>
    <t>Durée d'amortissement (années)</t>
  </si>
  <si>
    <t>#bâtiment 1</t>
  </si>
  <si>
    <t>#cantine</t>
  </si>
  <si>
    <t>#salle des profs</t>
  </si>
  <si>
    <t>#salle de technologie</t>
  </si>
  <si>
    <t>Machine à café salle des profs</t>
  </si>
  <si>
    <t>Construction</t>
  </si>
  <si>
    <t>Durée d'amortissement</t>
  </si>
  <si>
    <t>Etablissement d'enseignement (béton)</t>
  </si>
  <si>
    <t>kgCO2e/m2</t>
  </si>
  <si>
    <t>Parking en béton</t>
  </si>
  <si>
    <t>Parking bitume</t>
  </si>
  <si>
    <t>Parking semi-rigide</t>
  </si>
  <si>
    <t>Garage/structure en béton</t>
  </si>
  <si>
    <t>Garage/structure métallique</t>
  </si>
  <si>
    <t>Ordinateur fixe - bureautique</t>
  </si>
  <si>
    <t>Ordinateur portable</t>
  </si>
  <si>
    <t>Tablettes</t>
  </si>
  <si>
    <t>Photocopieurs</t>
  </si>
  <si>
    <t>Vidéo projecteur</t>
  </si>
  <si>
    <t>Serveurs informatiques</t>
  </si>
  <si>
    <t>Télévision/40-49 pouces</t>
  </si>
  <si>
    <t>Télécommande/télévision, universelle, sans piles, 80g</t>
  </si>
  <si>
    <t>Switch routeur firewall</t>
  </si>
  <si>
    <t>Racks (baies ou cabinets)</t>
  </si>
  <si>
    <t xml:space="preserve">Stéréo/classique
</t>
  </si>
  <si>
    <t>Enceinte/active Bluetooth</t>
  </si>
  <si>
    <t>Smartphone 5 pouces</t>
  </si>
  <si>
    <t>Ecran/23,8 pouces</t>
  </si>
  <si>
    <t>Imprimante</t>
  </si>
  <si>
    <t>Chaise en bois</t>
  </si>
  <si>
    <t>Chaise plastique</t>
  </si>
  <si>
    <t>Tondeuse thermique</t>
  </si>
  <si>
    <t>Tondeuse électrique</t>
  </si>
  <si>
    <t>Bouilloire</t>
  </si>
  <si>
    <t>Micro-onde</t>
  </si>
  <si>
    <t>Aspirateur professionnel - à traineau</t>
  </si>
  <si>
    <t>Ballon électrique chauffe-eau 200L</t>
  </si>
  <si>
    <t>Machine à café - filtre</t>
  </si>
  <si>
    <t>Machine à café - dosette</t>
  </si>
  <si>
    <t>Lave-vaisselle/professionnel</t>
  </si>
  <si>
    <t>Four/professionnel/vapeur combi électrique</t>
  </si>
  <si>
    <t>Lave-vaisselle/standard/12 couverts</t>
  </si>
  <si>
    <t>Lave-linge/capacité 7kg</t>
  </si>
  <si>
    <t>Congélateur/coffre/261l</t>
  </si>
  <si>
    <t>Congélateur/armoire/205l</t>
  </si>
  <si>
    <t>Réfrigétateur/1 grande porte/250l</t>
  </si>
  <si>
    <t>Plaques de cuisson/au gaz 9000W</t>
  </si>
  <si>
    <t>Tableau des incertitudes</t>
  </si>
  <si>
    <t>L'incertitude est une mesure de la variabilité des émissions de GES dans la "vraie vie" : toutes les chaudières n'émettent pas la même quantité, au gramme près, de CO2 !
Les scientifiques créent donc les incertitudes à partir des statistiques de leurs études, pour refléter à quel point la valeur du facteur d'émission est certaine, fiable ou un simple ordre de grandeur.</t>
  </si>
  <si>
    <t>Equipements électroniques, de sport et produits chimiques</t>
  </si>
  <si>
    <t>Equipements de sport</t>
  </si>
  <si>
    <t>Equipements informatiques</t>
  </si>
  <si>
    <t>Camions, trains et peut-être avions</t>
  </si>
  <si>
    <t>Fret</t>
  </si>
  <si>
    <r>
      <rPr>
        <b/>
        <sz val="18"/>
        <color rgb="FFFFFFFF"/>
        <rFont val="Arial"/>
        <family val="2"/>
        <scheme val="minor"/>
      </rPr>
      <t>Achats</t>
    </r>
    <r>
      <rPr>
        <sz val="18"/>
        <color rgb="FFFFFFFF"/>
        <rFont val="Arial"/>
        <family val="2"/>
        <scheme val="minor"/>
      </rPr>
      <t xml:space="preserve"> (fournitures, équipements de sport…)</t>
    </r>
  </si>
  <si>
    <r>
      <rPr>
        <b/>
        <sz val="18"/>
        <color rgb="FFFFFFFF"/>
        <rFont val="Arial"/>
        <family val="2"/>
        <scheme val="minor"/>
      </rPr>
      <t>Déplacements</t>
    </r>
    <r>
      <rPr>
        <sz val="18"/>
        <color rgb="FFFFFFFF"/>
        <rFont val="Arial"/>
        <family val="2"/>
        <scheme val="minor"/>
      </rPr>
      <t xml:space="preserve"> personnes</t>
    </r>
  </si>
  <si>
    <r>
      <t xml:space="preserve"> </t>
    </r>
    <r>
      <rPr>
        <b/>
        <sz val="18"/>
        <color rgb="FFFFFFFF"/>
        <rFont val="Arial"/>
        <family val="2"/>
        <scheme val="minor"/>
      </rPr>
      <t>Restauration</t>
    </r>
    <r>
      <rPr>
        <sz val="18"/>
        <color rgb="FFFFFFFF"/>
        <rFont val="Arial"/>
        <family val="2"/>
        <scheme val="minor"/>
      </rPr>
      <t xml:space="preserve"> (alimentation, production, transport, déchets)</t>
    </r>
  </si>
  <si>
    <r>
      <rPr>
        <b/>
        <sz val="18"/>
        <color rgb="FFFFFFFF"/>
        <rFont val="Arial"/>
        <family val="2"/>
        <scheme val="minor"/>
      </rPr>
      <t>Energie</t>
    </r>
    <r>
      <rPr>
        <sz val="18"/>
        <color rgb="FFFFFFFF"/>
        <rFont val="Arial"/>
        <family val="2"/>
        <scheme val="minor"/>
      </rPr>
      <t xml:space="preserve"> (chauffage, climatisation, consommation électrique)</t>
    </r>
  </si>
  <si>
    <r>
      <rPr>
        <b/>
        <sz val="18"/>
        <color rgb="FFFFFFFF"/>
        <rFont val="Arial"/>
        <family val="2"/>
        <scheme val="minor"/>
      </rPr>
      <t>Immobilisations</t>
    </r>
    <r>
      <rPr>
        <sz val="18"/>
        <color rgb="FFFFFFFF"/>
        <rFont val="Arial"/>
        <family val="2"/>
        <scheme val="minor"/>
      </rPr>
      <t xml:space="preserve"> (bâtiments, informatique, mobilier...)</t>
    </r>
  </si>
  <si>
    <t>Débutant</t>
  </si>
  <si>
    <t>Initié</t>
  </si>
  <si>
    <t>Climatisation</t>
  </si>
  <si>
    <t>Repas servis</t>
  </si>
  <si>
    <t>Déplacements des adultes</t>
  </si>
  <si>
    <t>Lundi</t>
  </si>
  <si>
    <t>Mardi</t>
  </si>
  <si>
    <t>Jeudi</t>
  </si>
  <si>
    <t>Vendredi</t>
  </si>
  <si>
    <t>Emballages desserts</t>
  </si>
  <si>
    <t>Paris - Berlin</t>
  </si>
  <si>
    <t>Salles de classe LV1</t>
  </si>
  <si>
    <t>Table standard</t>
  </si>
  <si>
    <t>Armoire standard</t>
  </si>
  <si>
    <t>EPS - sports co</t>
  </si>
  <si>
    <t>TOTAL (kg CO2e)</t>
  </si>
  <si>
    <t>Autres équipements</t>
  </si>
  <si>
    <t>Profil des émissions pour l'Énergie</t>
  </si>
  <si>
    <t>Vestiaire de sport</t>
  </si>
  <si>
    <t>Achats</t>
  </si>
  <si>
    <t>Synthèse des émissions de mon établissement</t>
  </si>
  <si>
    <t>Profil des émissions détaillé</t>
  </si>
  <si>
    <t>Profil des émissions simplifié</t>
  </si>
  <si>
    <t>Usages spécifiques (labos de chimie…)</t>
  </si>
  <si>
    <t xml:space="preserve">Voici une synthèse des émissions de chaque poste d'émissions de l'établissement. Le détail de chacun de ces postes se trouve dans les onglets suivants (Energie, Restauration, Déplacements, Achats et Immobilisations). </t>
  </si>
  <si>
    <t>Fin de vie moyenne</t>
  </si>
  <si>
    <t>Enfouissement</t>
  </si>
  <si>
    <t>Incinération</t>
  </si>
  <si>
    <t>Compost (industriel)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</si>
</sst>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00"/>
    <numFmt numFmtId="165" formatCode="#,##0.0"/>
    <numFmt numFmtId="166" formatCode="0.0"/>
  </numFmts>
  <fonts count="30">
    <font>
      <sz val="10"/>
      <color rgb="FF000000"/>
      <name val="Arial"/>
      <scheme val="minor"/>
    </font>
    <font>
      <sz val="12"/>
      <color theme="1"/>
      <name val="Arial"/>
      <family val="2"/>
      <scheme val="minor"/>
    </font>
    <font>
      <sz val="10"/>
      <color theme="1"/>
      <name val="Arial"/>
      <family val="2"/>
      <scheme val="minor"/>
    </font>
    <font>
      <sz val="10"/>
      <color rgb="FFFFFFFF"/>
      <name val="Arial"/>
      <family val="2"/>
      <scheme val="minor"/>
    </font>
    <font>
      <b/>
      <sz val="10"/>
      <color rgb="FFFFFFFF"/>
      <name val="Arial"/>
      <family val="2"/>
      <scheme val="minor"/>
    </font>
    <font>
      <b/>
      <sz val="10"/>
      <color theme="1"/>
      <name val="Arial"/>
      <family val="2"/>
    </font>
    <font>
      <sz val="10"/>
      <name val="Arial"/>
      <family val="2"/>
    </font>
    <font>
      <b/>
      <sz val="10"/>
      <color theme="1"/>
      <name val="Arial"/>
      <family val="2"/>
      <scheme val="minor"/>
    </font>
    <font>
      <i/>
      <sz val="10"/>
      <color theme="1"/>
      <name val="Arial"/>
      <family val="2"/>
      <scheme val="minor"/>
    </font>
    <font>
      <sz val="10"/>
      <color rgb="FFFF0000"/>
      <name val="Arial"/>
      <family val="2"/>
      <scheme val="minor"/>
    </font>
    <font>
      <i/>
      <sz val="10"/>
      <color rgb="FF000000"/>
      <name val="Arial"/>
      <family val="2"/>
      <scheme val="minor"/>
    </font>
    <font>
      <sz val="10"/>
      <color rgb="FF000000"/>
      <name val="Arial"/>
      <family val="2"/>
      <scheme val="minor"/>
    </font>
    <font>
      <b/>
      <sz val="10"/>
      <color rgb="FFFFFFFF"/>
      <name val="Arial"/>
      <family val="2"/>
    </font>
    <font>
      <sz val="10"/>
      <color theme="1"/>
      <name val="Arial"/>
      <family val="2"/>
    </font>
    <font>
      <sz val="9"/>
      <color theme="1"/>
      <name val="Arial"/>
      <family val="2"/>
    </font>
    <font>
      <sz val="9"/>
      <color theme="1"/>
      <name val="Geneva"/>
    </font>
    <font>
      <sz val="9"/>
      <color rgb="FF000000"/>
      <name val="Geneva"/>
    </font>
    <font>
      <i/>
      <sz val="10"/>
      <color rgb="FF000000"/>
      <name val="Arial"/>
      <family val="2"/>
    </font>
    <font>
      <sz val="11"/>
      <color rgb="FF000000"/>
      <name val="Inconsolata"/>
    </font>
    <font>
      <sz val="10"/>
      <color rgb="FF000000"/>
      <name val="Arial"/>
      <family val="2"/>
    </font>
    <font>
      <b/>
      <sz val="12"/>
      <color theme="1"/>
      <name val="Arial"/>
      <family val="2"/>
    </font>
    <font>
      <sz val="18"/>
      <color rgb="FFFFFFFF"/>
      <name val="Arial"/>
      <family val="2"/>
      <scheme val="minor"/>
    </font>
    <font>
      <b/>
      <sz val="18"/>
      <color rgb="FFFFFFFF"/>
      <name val="Arial"/>
      <family val="2"/>
      <scheme val="minor"/>
    </font>
    <font>
      <b/>
      <sz val="12"/>
      <color theme="1"/>
      <name val="Arial"/>
      <family val="2"/>
      <scheme val="minor"/>
    </font>
    <font>
      <b/>
      <sz val="11"/>
      <color rgb="FF000000"/>
      <name val="Arial"/>
      <family val="2"/>
      <scheme val="minor"/>
    </font>
    <font>
      <b/>
      <sz val="12"/>
      <color rgb="FF000000"/>
      <name val="Arial"/>
      <family val="2"/>
    </font>
    <font>
      <b/>
      <sz val="12"/>
      <color rgb="FF000000"/>
      <name val="Arial"/>
      <family val="2"/>
      <scheme val="minor"/>
    </font>
    <font>
      <b/>
      <sz val="12"/>
      <name val="Arial"/>
      <family val="2"/>
      <scheme val="minor"/>
    </font>
    <font>
      <sz val="12"/>
      <name val="Arial"/>
      <family val="2"/>
      <scheme val="minor"/>
    </font>
    <font>
      <sz val="10"/>
      <name val="Arial"/>
      <family val="2"/>
      <scheme val="minor"/>
    </font>
  </fonts>
  <fills count="15">
    <fill>
      <patternFill patternType="none"/>
    </fill>
    <fill>
      <patternFill patternType="gray125"/>
    </fill>
    <fill>
      <patternFill patternType="solid">
        <fgColor rgb="FF004899"/>
        <bgColor rgb="FF004899"/>
      </patternFill>
    </fill>
    <fill>
      <patternFill patternType="solid">
        <fgColor rgb="FFD9EAD3"/>
        <bgColor rgb="FFD9EAD3"/>
      </patternFill>
    </fill>
    <fill>
      <patternFill patternType="solid">
        <fgColor rgb="FFFCE5CD"/>
        <bgColor rgb="FFFCE5CD"/>
      </patternFill>
    </fill>
    <fill>
      <patternFill patternType="solid">
        <fgColor rgb="FFFFFFFF"/>
        <bgColor rgb="FFFFFFFF"/>
      </patternFill>
    </fill>
    <fill>
      <patternFill patternType="solid">
        <fgColor rgb="FFB6D7A8"/>
        <bgColor rgb="FFB6D7A8"/>
      </patternFill>
    </fill>
    <fill>
      <patternFill patternType="solid">
        <fgColor rgb="FFD9D9D9"/>
        <bgColor rgb="FFD9D9D9"/>
      </patternFill>
    </fill>
    <fill>
      <patternFill patternType="solid">
        <fgColor theme="4" tint="0.79998168889431442"/>
        <bgColor rgb="FFB6D7A8"/>
      </patternFill>
    </fill>
    <fill>
      <patternFill patternType="solid">
        <fgColor theme="4" tint="0.79998168889431442"/>
        <bgColor rgb="FFFCE5CD"/>
      </patternFill>
    </fill>
    <fill>
      <patternFill patternType="solid">
        <fgColor rgb="FFB6D7A8"/>
        <bgColor rgb="FFFCE5CD"/>
      </patternFill>
    </fill>
    <fill>
      <patternFill patternType="solid">
        <fgColor theme="0"/>
        <bgColor rgb="FF004899"/>
      </patternFill>
    </fill>
    <fill>
      <patternFill patternType="solid">
        <fgColor theme="0" tint="-0.14999847407452621"/>
        <bgColor rgb="FF004899"/>
      </patternFill>
    </fill>
    <fill>
      <patternFill patternType="solid">
        <fgColor theme="0" tint="-0.14999847407452621"/>
        <bgColor rgb="FFFCE5CD"/>
      </patternFill>
    </fill>
    <fill>
      <patternFill patternType="solid">
        <fgColor theme="0" tint="-0.14999847407452621"/>
        <bgColor indexed="64"/>
      </patternFill>
    </fill>
  </fills>
  <borders count="20">
    <border>
      <left/>
      <right/>
      <top/>
      <bottom/>
      <diagonal/>
    </border>
    <border>
      <left style="thin">
        <color rgb="FF000000"/>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rgb="FF000000"/>
      </right>
      <top/>
      <bottom style="thin">
        <color rgb="FF000000"/>
      </bottom>
      <diagonal/>
    </border>
    <border>
      <left style="thin">
        <color rgb="FF000000"/>
      </left>
      <right/>
      <top style="thin">
        <color rgb="FF000000"/>
      </top>
      <bottom/>
      <diagonal/>
    </border>
    <border>
      <left style="thin">
        <color rgb="FF000000"/>
      </left>
      <right/>
      <top/>
      <bottom style="thin">
        <color rgb="FF000000"/>
      </bottom>
      <diagonal/>
    </border>
    <border>
      <left/>
      <right style="thin">
        <color rgb="FF000000"/>
      </right>
      <top/>
      <bottom/>
      <diagonal/>
    </border>
    <border>
      <left/>
      <right/>
      <top style="thin">
        <color rgb="FF000000"/>
      </top>
      <bottom/>
      <diagonal/>
    </border>
    <border>
      <left/>
      <right/>
      <top/>
      <bottom style="thin">
        <color rgb="FF000000"/>
      </bottom>
      <diagonal/>
    </border>
    <border>
      <left/>
      <right/>
      <top/>
      <bottom style="thin">
        <color indexed="64"/>
      </bottom>
      <diagonal/>
    </border>
    <border>
      <left/>
      <right style="thin">
        <color rgb="FF000000"/>
      </right>
      <top style="thin">
        <color rgb="FF000000"/>
      </top>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1">
    <xf numFmtId="0" fontId="0" fillId="0" borderId="0"/>
  </cellStyleXfs>
  <cellXfs count="238">
    <xf numFmtId="0" fontId="0" fillId="0" borderId="0" xfId="0"/>
    <xf numFmtId="0" fontId="2" fillId="2" borderId="0" xfId="0" applyFont="1" applyFill="1"/>
    <xf numFmtId="0" fontId="3" fillId="2" borderId="0" xfId="0" applyFont="1" applyFill="1" applyAlignment="1">
      <alignment horizontal="center"/>
    </xf>
    <xf numFmtId="0" fontId="2" fillId="0" borderId="1" xfId="0" applyFont="1" applyBorder="1" applyAlignment="1">
      <alignment horizontal="center" vertical="center"/>
    </xf>
    <xf numFmtId="1" fontId="2" fillId="0" borderId="0" xfId="0" applyNumberFormat="1" applyFont="1" applyAlignment="1">
      <alignment horizontal="center"/>
    </xf>
    <xf numFmtId="0" fontId="2" fillId="0" borderId="2" xfId="0" applyFont="1" applyBorder="1" applyAlignment="1">
      <alignment horizontal="center" vertical="center"/>
    </xf>
    <xf numFmtId="0" fontId="2" fillId="0" borderId="0" xfId="0" applyFont="1" applyAlignment="1">
      <alignment horizontal="center"/>
    </xf>
    <xf numFmtId="0" fontId="4" fillId="2" borderId="0" xfId="0" applyFont="1" applyFill="1" applyAlignment="1">
      <alignment horizontal="right" wrapText="1"/>
    </xf>
    <xf numFmtId="0" fontId="4" fillId="2" borderId="0" xfId="0" applyFont="1" applyFill="1" applyAlignment="1">
      <alignment horizontal="right"/>
    </xf>
    <xf numFmtId="0" fontId="8" fillId="0" borderId="0" xfId="0" applyFont="1" applyAlignment="1">
      <alignment horizontal="center"/>
    </xf>
    <xf numFmtId="0" fontId="8" fillId="0" borderId="2" xfId="0" applyFont="1" applyBorder="1" applyAlignment="1">
      <alignment horizontal="center" wrapText="1"/>
    </xf>
    <xf numFmtId="0" fontId="2" fillId="0" borderId="2" xfId="0" applyFont="1" applyBorder="1"/>
    <xf numFmtId="1" fontId="2" fillId="3" borderId="2" xfId="0" applyNumberFormat="1" applyFont="1" applyFill="1" applyBorder="1" applyAlignment="1">
      <alignment horizontal="center"/>
    </xf>
    <xf numFmtId="0" fontId="2" fillId="3" borderId="2" xfId="0" applyFont="1" applyFill="1" applyBorder="1" applyAlignment="1">
      <alignment horizontal="center" vertical="center"/>
    </xf>
    <xf numFmtId="0" fontId="2" fillId="0" borderId="2" xfId="0" applyFont="1" applyBorder="1" applyAlignment="1">
      <alignment horizontal="center" wrapText="1"/>
    </xf>
    <xf numFmtId="0" fontId="8" fillId="0" borderId="2" xfId="0" applyFont="1" applyBorder="1" applyAlignment="1">
      <alignment horizontal="right"/>
    </xf>
    <xf numFmtId="0" fontId="4" fillId="2" borderId="0" xfId="0" applyFont="1" applyFill="1" applyAlignment="1">
      <alignment horizontal="center" vertical="center"/>
    </xf>
    <xf numFmtId="1" fontId="4" fillId="2" borderId="0" xfId="0" applyNumberFormat="1" applyFont="1" applyFill="1" applyAlignment="1">
      <alignment horizontal="center" vertical="center"/>
    </xf>
    <xf numFmtId="0" fontId="2" fillId="3" borderId="2" xfId="0" applyFont="1" applyFill="1" applyBorder="1" applyAlignment="1">
      <alignment horizontal="center"/>
    </xf>
    <xf numFmtId="0" fontId="2" fillId="4" borderId="2" xfId="0" applyFont="1" applyFill="1" applyBorder="1" applyAlignment="1">
      <alignment horizontal="center"/>
    </xf>
    <xf numFmtId="0" fontId="2" fillId="4" borderId="2" xfId="0" applyFont="1" applyFill="1" applyBorder="1" applyAlignment="1">
      <alignment horizontal="center" vertical="center"/>
    </xf>
    <xf numFmtId="0" fontId="4" fillId="2" borderId="2" xfId="0" applyFont="1" applyFill="1" applyBorder="1" applyAlignment="1">
      <alignment horizontal="center"/>
    </xf>
    <xf numFmtId="0" fontId="2" fillId="7" borderId="2" xfId="0" applyFont="1" applyFill="1" applyBorder="1"/>
    <xf numFmtId="0" fontId="2" fillId="7" borderId="2" xfId="0" applyFont="1" applyFill="1" applyBorder="1" applyAlignment="1">
      <alignment horizontal="center" vertical="center"/>
    </xf>
    <xf numFmtId="0" fontId="2" fillId="7" borderId="2" xfId="0" applyFont="1" applyFill="1" applyBorder="1" applyAlignment="1">
      <alignment vertical="center" wrapText="1"/>
    </xf>
    <xf numFmtId="0" fontId="2" fillId="7" borderId="2" xfId="0" applyFont="1" applyFill="1" applyBorder="1" applyAlignment="1">
      <alignment horizontal="center" vertical="center" wrapText="1"/>
    </xf>
    <xf numFmtId="0" fontId="2" fillId="0" borderId="2" xfId="0" applyFont="1" applyBorder="1" applyAlignment="1">
      <alignment vertical="center" wrapText="1"/>
    </xf>
    <xf numFmtId="0" fontId="2" fillId="0" borderId="2" xfId="0" applyFont="1" applyBorder="1" applyAlignment="1">
      <alignment horizontal="center" vertical="center" wrapText="1"/>
    </xf>
    <xf numFmtId="0" fontId="9" fillId="0" borderId="0" xfId="0" applyFont="1"/>
    <xf numFmtId="0" fontId="9" fillId="0" borderId="0" xfId="0" applyFont="1" applyAlignment="1">
      <alignment horizontal="center"/>
    </xf>
    <xf numFmtId="0" fontId="10" fillId="0" borderId="2" xfId="0" applyFont="1" applyBorder="1" applyAlignment="1">
      <alignment horizontal="center" vertical="center"/>
    </xf>
    <xf numFmtId="0" fontId="11" fillId="6" borderId="2" xfId="0" applyFont="1" applyFill="1" applyBorder="1" applyAlignment="1">
      <alignment horizontal="center" vertical="center"/>
    </xf>
    <xf numFmtId="0" fontId="10" fillId="0" borderId="2" xfId="0" applyFont="1" applyBorder="1" applyAlignment="1">
      <alignment horizontal="center" vertical="center" wrapText="1"/>
    </xf>
    <xf numFmtId="0" fontId="11" fillId="4" borderId="2" xfId="0" applyFont="1" applyFill="1" applyBorder="1" applyAlignment="1">
      <alignment horizontal="center" vertical="center" wrapText="1"/>
    </xf>
    <xf numFmtId="0" fontId="11" fillId="0" borderId="2" xfId="0" applyFont="1" applyBorder="1" applyAlignment="1">
      <alignment horizontal="center" vertical="center" wrapText="1"/>
    </xf>
    <xf numFmtId="164" fontId="4" fillId="2" borderId="2" xfId="0" applyNumberFormat="1" applyFont="1" applyFill="1" applyBorder="1" applyAlignment="1">
      <alignment horizontal="center"/>
    </xf>
    <xf numFmtId="0" fontId="2" fillId="7" borderId="2" xfId="0" applyFont="1" applyFill="1" applyBorder="1" applyAlignment="1">
      <alignment wrapText="1"/>
    </xf>
    <xf numFmtId="0" fontId="2" fillId="7" borderId="2" xfId="0" applyFont="1" applyFill="1" applyBorder="1" applyAlignment="1">
      <alignment vertical="center"/>
    </xf>
    <xf numFmtId="1" fontId="2" fillId="7" borderId="2" xfId="0" applyNumberFormat="1" applyFont="1" applyFill="1" applyBorder="1" applyAlignment="1">
      <alignment horizontal="center" vertical="center"/>
    </xf>
    <xf numFmtId="0" fontId="2" fillId="0" borderId="2" xfId="0" applyFont="1" applyBorder="1" applyAlignment="1">
      <alignment wrapText="1"/>
    </xf>
    <xf numFmtId="0" fontId="2" fillId="0" borderId="2" xfId="0" applyFont="1" applyBorder="1" applyAlignment="1">
      <alignment vertical="center"/>
    </xf>
    <xf numFmtId="1" fontId="2" fillId="0" borderId="2" xfId="0" applyNumberFormat="1" applyFont="1" applyBorder="1" applyAlignment="1">
      <alignment horizontal="center" vertical="center"/>
    </xf>
    <xf numFmtId="0" fontId="2" fillId="7" borderId="2" xfId="0" applyFont="1" applyFill="1" applyBorder="1" applyAlignment="1">
      <alignment horizontal="left" wrapText="1"/>
    </xf>
    <xf numFmtId="0" fontId="2" fillId="7" borderId="2" xfId="0" applyFont="1" applyFill="1" applyBorder="1" applyAlignment="1">
      <alignment horizontal="right" vertical="center"/>
    </xf>
    <xf numFmtId="0" fontId="2" fillId="7" borderId="2" xfId="0" applyFont="1" applyFill="1" applyBorder="1" applyAlignment="1">
      <alignment horizontal="left" vertical="center"/>
    </xf>
    <xf numFmtId="0" fontId="2" fillId="0" borderId="2" xfId="0" applyFont="1" applyBorder="1" applyAlignment="1">
      <alignment horizontal="center"/>
    </xf>
    <xf numFmtId="1" fontId="2" fillId="0" borderId="2" xfId="0" applyNumberFormat="1" applyFont="1" applyBorder="1" applyAlignment="1">
      <alignment vertical="center"/>
    </xf>
    <xf numFmtId="1" fontId="2" fillId="7" borderId="2" xfId="0" applyNumberFormat="1" applyFont="1" applyFill="1" applyBorder="1" applyAlignment="1">
      <alignment vertical="center"/>
    </xf>
    <xf numFmtId="0" fontId="13" fillId="2" borderId="0" xfId="0" applyFont="1" applyFill="1"/>
    <xf numFmtId="0" fontId="13" fillId="0" borderId="0" xfId="0" applyFont="1"/>
    <xf numFmtId="0" fontId="13" fillId="7" borderId="4" xfId="0" applyFont="1" applyFill="1" applyBorder="1" applyAlignment="1">
      <alignment vertical="center" wrapText="1"/>
    </xf>
    <xf numFmtId="0" fontId="13" fillId="7" borderId="8" xfId="0" applyFont="1" applyFill="1" applyBorder="1" applyAlignment="1">
      <alignment horizontal="right" vertical="center" wrapText="1"/>
    </xf>
    <xf numFmtId="0" fontId="13" fillId="7" borderId="8" xfId="0" applyFont="1" applyFill="1" applyBorder="1" applyAlignment="1">
      <alignment vertical="center" wrapText="1"/>
    </xf>
    <xf numFmtId="1" fontId="13" fillId="7" borderId="8" xfId="0" applyNumberFormat="1" applyFont="1" applyFill="1" applyBorder="1" applyAlignment="1">
      <alignment horizontal="right" vertical="center" wrapText="1"/>
    </xf>
    <xf numFmtId="0" fontId="13" fillId="0" borderId="4" xfId="0" applyFont="1" applyBorder="1" applyAlignment="1">
      <alignment vertical="center" wrapText="1"/>
    </xf>
    <xf numFmtId="0" fontId="13" fillId="0" borderId="8" xfId="0" applyFont="1" applyBorder="1" applyAlignment="1">
      <alignment vertical="center" wrapText="1"/>
    </xf>
    <xf numFmtId="1" fontId="13" fillId="0" borderId="8" xfId="0" applyNumberFormat="1" applyFont="1" applyBorder="1" applyAlignment="1">
      <alignment vertical="center" wrapText="1"/>
    </xf>
    <xf numFmtId="0" fontId="11" fillId="4" borderId="2" xfId="0" applyFont="1" applyFill="1" applyBorder="1" applyAlignment="1">
      <alignment horizontal="center" vertical="center"/>
    </xf>
    <xf numFmtId="0" fontId="14" fillId="7" borderId="2" xfId="0" applyFont="1" applyFill="1" applyBorder="1" applyAlignment="1">
      <alignment horizontal="left"/>
    </xf>
    <xf numFmtId="164" fontId="14" fillId="7" borderId="7" xfId="0" applyNumberFormat="1" applyFont="1" applyFill="1" applyBorder="1" applyAlignment="1">
      <alignment horizontal="right"/>
    </xf>
    <xf numFmtId="0" fontId="15" fillId="7" borderId="7" xfId="0" applyFont="1" applyFill="1" applyBorder="1"/>
    <xf numFmtId="0" fontId="15" fillId="7" borderId="2" xfId="0" applyFont="1" applyFill="1" applyBorder="1" applyAlignment="1">
      <alignment horizontal="left"/>
    </xf>
    <xf numFmtId="0" fontId="15" fillId="7" borderId="4" xfId="0" applyFont="1" applyFill="1" applyBorder="1" applyAlignment="1">
      <alignment horizontal="left"/>
    </xf>
    <xf numFmtId="164" fontId="14" fillId="7" borderId="8" xfId="0" applyNumberFormat="1" applyFont="1" applyFill="1" applyBorder="1" applyAlignment="1">
      <alignment horizontal="right"/>
    </xf>
    <xf numFmtId="0" fontId="15" fillId="7" borderId="8" xfId="0" applyFont="1" applyFill="1" applyBorder="1"/>
    <xf numFmtId="0" fontId="14" fillId="7" borderId="4" xfId="0" applyFont="1" applyFill="1" applyBorder="1" applyAlignment="1">
      <alignment horizontal="left"/>
    </xf>
    <xf numFmtId="0" fontId="14" fillId="7" borderId="4" xfId="0" applyFont="1" applyFill="1" applyBorder="1"/>
    <xf numFmtId="0" fontId="14" fillId="7" borderId="2" xfId="0" applyFont="1" applyFill="1" applyBorder="1"/>
    <xf numFmtId="0" fontId="15" fillId="7" borderId="4" xfId="0" applyFont="1" applyFill="1" applyBorder="1"/>
    <xf numFmtId="164" fontId="15" fillId="7" borderId="8" xfId="0" applyNumberFormat="1" applyFont="1" applyFill="1" applyBorder="1" applyAlignment="1">
      <alignment horizontal="right"/>
    </xf>
    <xf numFmtId="0" fontId="16" fillId="7" borderId="2" xfId="0" applyFont="1" applyFill="1" applyBorder="1" applyAlignment="1">
      <alignment horizontal="left"/>
    </xf>
    <xf numFmtId="164" fontId="15" fillId="7" borderId="7" xfId="0" applyNumberFormat="1" applyFont="1" applyFill="1" applyBorder="1" applyAlignment="1">
      <alignment horizontal="right"/>
    </xf>
    <xf numFmtId="0" fontId="2" fillId="0" borderId="0" xfId="0" applyFont="1"/>
    <xf numFmtId="164" fontId="2" fillId="0" borderId="2" xfId="0" applyNumberFormat="1" applyFont="1" applyBorder="1" applyAlignment="1">
      <alignment vertical="center"/>
    </xf>
    <xf numFmtId="164" fontId="2" fillId="2" borderId="0" xfId="0" applyNumberFormat="1" applyFont="1" applyFill="1"/>
    <xf numFmtId="0" fontId="17" fillId="0" borderId="2" xfId="0" applyFont="1" applyBorder="1" applyAlignment="1">
      <alignment horizontal="center"/>
    </xf>
    <xf numFmtId="0" fontId="13" fillId="0" borderId="2" xfId="0" applyFont="1" applyBorder="1"/>
    <xf numFmtId="0" fontId="13" fillId="0" borderId="2" xfId="0" applyFont="1" applyBorder="1" applyAlignment="1">
      <alignment horizontal="center" vertical="center"/>
    </xf>
    <xf numFmtId="0" fontId="19" fillId="6" borderId="2" xfId="0" applyFont="1" applyFill="1" applyBorder="1" applyAlignment="1">
      <alignment horizontal="center"/>
    </xf>
    <xf numFmtId="0" fontId="12" fillId="2" borderId="0" xfId="0" applyFont="1" applyFill="1" applyAlignment="1">
      <alignment horizontal="center"/>
    </xf>
    <xf numFmtId="0" fontId="19" fillId="4" borderId="2" xfId="0" applyFont="1" applyFill="1" applyBorder="1" applyAlignment="1">
      <alignment horizontal="center"/>
    </xf>
    <xf numFmtId="0" fontId="13" fillId="0" borderId="2" xfId="0" applyFont="1" applyBorder="1" applyAlignment="1">
      <alignment horizontal="center"/>
    </xf>
    <xf numFmtId="0" fontId="12" fillId="2" borderId="2" xfId="0" applyFont="1" applyFill="1" applyBorder="1" applyAlignment="1">
      <alignment horizontal="center"/>
    </xf>
    <xf numFmtId="0" fontId="13" fillId="7" borderId="2" xfId="0" applyFont="1" applyFill="1" applyBorder="1"/>
    <xf numFmtId="0" fontId="14" fillId="7" borderId="2" xfId="0" applyFont="1" applyFill="1" applyBorder="1" applyAlignment="1">
      <alignment horizontal="right"/>
    </xf>
    <xf numFmtId="1" fontId="13" fillId="7" borderId="2" xfId="0" applyNumberFormat="1" applyFont="1" applyFill="1" applyBorder="1" applyAlignment="1">
      <alignment horizontal="center"/>
    </xf>
    <xf numFmtId="165" fontId="14" fillId="7" borderId="2" xfId="0" applyNumberFormat="1" applyFont="1" applyFill="1" applyBorder="1" applyAlignment="1">
      <alignment horizontal="right"/>
    </xf>
    <xf numFmtId="164" fontId="14" fillId="7" borderId="2" xfId="0" applyNumberFormat="1" applyFont="1" applyFill="1" applyBorder="1" applyAlignment="1">
      <alignment horizontal="right"/>
    </xf>
    <xf numFmtId="4" fontId="14" fillId="7" borderId="2" xfId="0" applyNumberFormat="1" applyFont="1" applyFill="1" applyBorder="1" applyAlignment="1">
      <alignment horizontal="right"/>
    </xf>
    <xf numFmtId="0" fontId="15" fillId="5" borderId="2" xfId="0" applyFont="1" applyFill="1" applyBorder="1"/>
    <xf numFmtId="164" fontId="15" fillId="0" borderId="2" xfId="0" applyNumberFormat="1" applyFont="1" applyBorder="1" applyAlignment="1">
      <alignment horizontal="right"/>
    </xf>
    <xf numFmtId="0" fontId="15" fillId="0" borderId="2" xfId="0" applyFont="1" applyBorder="1"/>
    <xf numFmtId="1" fontId="13" fillId="0" borderId="2" xfId="0" applyNumberFormat="1" applyFont="1" applyBorder="1" applyAlignment="1">
      <alignment horizontal="center"/>
    </xf>
    <xf numFmtId="0" fontId="12" fillId="2" borderId="6" xfId="0" applyFont="1" applyFill="1" applyBorder="1" applyAlignment="1">
      <alignment horizontal="left"/>
    </xf>
    <xf numFmtId="0" fontId="12" fillId="2" borderId="7" xfId="0" applyFont="1" applyFill="1" applyBorder="1" applyAlignment="1">
      <alignment horizontal="left"/>
    </xf>
    <xf numFmtId="164" fontId="13" fillId="7" borderId="2" xfId="0" applyNumberFormat="1" applyFont="1" applyFill="1" applyBorder="1"/>
    <xf numFmtId="4" fontId="19" fillId="7" borderId="2" xfId="0" applyNumberFormat="1" applyFont="1" applyFill="1" applyBorder="1"/>
    <xf numFmtId="0" fontId="19" fillId="7" borderId="2" xfId="0" applyFont="1" applyFill="1" applyBorder="1"/>
    <xf numFmtId="165" fontId="19" fillId="7" borderId="2" xfId="0" applyNumberFormat="1" applyFont="1" applyFill="1" applyBorder="1"/>
    <xf numFmtId="3" fontId="19" fillId="7" borderId="2" xfId="0" applyNumberFormat="1" applyFont="1" applyFill="1" applyBorder="1"/>
    <xf numFmtId="164" fontId="19" fillId="7" borderId="2" xfId="0" applyNumberFormat="1" applyFont="1" applyFill="1" applyBorder="1"/>
    <xf numFmtId="165" fontId="13" fillId="7" borderId="2" xfId="0" applyNumberFormat="1" applyFont="1" applyFill="1" applyBorder="1"/>
    <xf numFmtId="3" fontId="13" fillId="7" borderId="2" xfId="0" applyNumberFormat="1" applyFont="1" applyFill="1" applyBorder="1"/>
    <xf numFmtId="4" fontId="13" fillId="7" borderId="2" xfId="0" applyNumberFormat="1" applyFont="1" applyFill="1" applyBorder="1"/>
    <xf numFmtId="164" fontId="13" fillId="0" borderId="2" xfId="0" applyNumberFormat="1" applyFont="1" applyBorder="1"/>
    <xf numFmtId="1" fontId="13" fillId="0" borderId="2" xfId="0" applyNumberFormat="1" applyFont="1" applyBorder="1"/>
    <xf numFmtId="164" fontId="13" fillId="2" borderId="0" xfId="0" applyNumberFormat="1" applyFont="1" applyFill="1"/>
    <xf numFmtId="0" fontId="18" fillId="6" borderId="2" xfId="0" applyFont="1" applyFill="1" applyBorder="1" applyAlignment="1">
      <alignment horizontal="center"/>
    </xf>
    <xf numFmtId="0" fontId="18" fillId="4" borderId="2" xfId="0" applyFont="1" applyFill="1" applyBorder="1" applyAlignment="1">
      <alignment horizontal="center"/>
    </xf>
    <xf numFmtId="0" fontId="4" fillId="2" borderId="0" xfId="0" applyFont="1" applyFill="1" applyAlignment="1">
      <alignment horizontal="center"/>
    </xf>
    <xf numFmtId="0" fontId="19" fillId="7" borderId="2" xfId="0" applyFont="1" applyFill="1" applyBorder="1" applyAlignment="1">
      <alignment horizontal="left" wrapText="1"/>
    </xf>
    <xf numFmtId="3" fontId="14" fillId="7" borderId="2" xfId="0" applyNumberFormat="1" applyFont="1" applyFill="1" applyBorder="1" applyAlignment="1">
      <alignment horizontal="right" vertical="center"/>
    </xf>
    <xf numFmtId="0" fontId="14" fillId="7" borderId="2" xfId="0" applyFont="1" applyFill="1" applyBorder="1" applyAlignment="1">
      <alignment vertical="center"/>
    </xf>
    <xf numFmtId="1" fontId="13" fillId="7" borderId="2" xfId="0" applyNumberFormat="1" applyFont="1" applyFill="1" applyBorder="1" applyAlignment="1">
      <alignment horizontal="center" vertical="center"/>
    </xf>
    <xf numFmtId="0" fontId="2" fillId="7" borderId="2" xfId="0" applyFont="1" applyFill="1" applyBorder="1" applyAlignment="1">
      <alignment horizontal="center"/>
    </xf>
    <xf numFmtId="0" fontId="19" fillId="7" borderId="2" xfId="0" applyFont="1" applyFill="1" applyBorder="1" applyAlignment="1">
      <alignment horizontal="left"/>
    </xf>
    <xf numFmtId="0" fontId="15" fillId="5" borderId="2" xfId="0" applyFont="1" applyFill="1" applyBorder="1" applyAlignment="1">
      <alignment horizontal="left"/>
    </xf>
    <xf numFmtId="164" fontId="15" fillId="0" borderId="2" xfId="0" applyNumberFormat="1" applyFont="1" applyBorder="1" applyAlignment="1">
      <alignment horizontal="right" vertical="center"/>
    </xf>
    <xf numFmtId="0" fontId="15" fillId="0" borderId="2" xfId="0" applyFont="1" applyBorder="1" applyAlignment="1">
      <alignment vertical="center"/>
    </xf>
    <xf numFmtId="1" fontId="13" fillId="0" borderId="2" xfId="0" applyNumberFormat="1" applyFont="1" applyBorder="1" applyAlignment="1">
      <alignment horizontal="center" vertical="center"/>
    </xf>
    <xf numFmtId="0" fontId="13" fillId="0" borderId="2" xfId="0" applyFont="1" applyBorder="1" applyAlignment="1">
      <alignment vertical="center"/>
    </xf>
    <xf numFmtId="0" fontId="13" fillId="0" borderId="11" xfId="0" applyFont="1" applyBorder="1"/>
    <xf numFmtId="0" fontId="13" fillId="7" borderId="0" xfId="0" applyFont="1" applyFill="1"/>
    <xf numFmtId="0" fontId="2" fillId="7" borderId="0" xfId="0" applyFont="1" applyFill="1"/>
    <xf numFmtId="3" fontId="14" fillId="7" borderId="2" xfId="0" applyNumberFormat="1" applyFont="1" applyFill="1" applyBorder="1" applyAlignment="1">
      <alignment horizontal="right"/>
    </xf>
    <xf numFmtId="0" fontId="5" fillId="8" borderId="2" xfId="0" applyFont="1" applyFill="1" applyBorder="1" applyAlignment="1">
      <alignment horizontal="center" wrapText="1"/>
    </xf>
    <xf numFmtId="0" fontId="5" fillId="9" borderId="2" xfId="0" applyFont="1" applyFill="1" applyBorder="1" applyAlignment="1">
      <alignment horizontal="center" wrapText="1"/>
    </xf>
    <xf numFmtId="0" fontId="5" fillId="9" borderId="4" xfId="0" applyFont="1" applyFill="1" applyBorder="1" applyAlignment="1">
      <alignment horizontal="center" wrapText="1"/>
    </xf>
    <xf numFmtId="0" fontId="7" fillId="6" borderId="0" xfId="0" applyFont="1" applyFill="1"/>
    <xf numFmtId="0" fontId="7" fillId="4" borderId="0" xfId="0" applyFont="1" applyFill="1"/>
    <xf numFmtId="0" fontId="19" fillId="10" borderId="2" xfId="0" applyFont="1" applyFill="1" applyBorder="1" applyAlignment="1">
      <alignment horizontal="center"/>
    </xf>
    <xf numFmtId="0" fontId="18" fillId="10" borderId="2" xfId="0" applyFont="1" applyFill="1" applyBorder="1" applyAlignment="1">
      <alignment horizontal="center"/>
    </xf>
    <xf numFmtId="0" fontId="11" fillId="10" borderId="2" xfId="0" applyFont="1" applyFill="1" applyBorder="1" applyAlignment="1">
      <alignment horizontal="center" vertical="center"/>
    </xf>
    <xf numFmtId="0" fontId="13" fillId="0" borderId="4" xfId="0" applyFont="1" applyBorder="1" applyAlignment="1">
      <alignment horizontal="center" vertical="center"/>
    </xf>
    <xf numFmtId="0" fontId="19" fillId="6" borderId="4" xfId="0" applyFont="1" applyFill="1" applyBorder="1" applyAlignment="1">
      <alignment horizontal="center"/>
    </xf>
    <xf numFmtId="0" fontId="19" fillId="4" borderId="4" xfId="0" applyFont="1" applyFill="1" applyBorder="1" applyAlignment="1">
      <alignment horizontal="center"/>
    </xf>
    <xf numFmtId="0" fontId="13" fillId="0" borderId="4" xfId="0" applyFont="1" applyBorder="1" applyAlignment="1">
      <alignment horizontal="center"/>
    </xf>
    <xf numFmtId="0" fontId="17" fillId="0" borderId="4" xfId="0" applyFont="1" applyBorder="1" applyAlignment="1">
      <alignment horizontal="center"/>
    </xf>
    <xf numFmtId="0" fontId="19" fillId="10" borderId="4" xfId="0" applyFont="1" applyFill="1" applyBorder="1" applyAlignment="1">
      <alignment horizontal="center"/>
    </xf>
    <xf numFmtId="0" fontId="18" fillId="10" borderId="4" xfId="0" applyFont="1" applyFill="1" applyBorder="1" applyAlignment="1">
      <alignment horizontal="center"/>
    </xf>
    <xf numFmtId="0" fontId="18" fillId="6" borderId="4" xfId="0" applyFont="1" applyFill="1" applyBorder="1" applyAlignment="1">
      <alignment horizontal="center"/>
    </xf>
    <xf numFmtId="0" fontId="18" fillId="4" borderId="4" xfId="0" applyFont="1" applyFill="1" applyBorder="1" applyAlignment="1">
      <alignment horizontal="center"/>
    </xf>
    <xf numFmtId="0" fontId="10" fillId="0" borderId="4" xfId="0" applyFont="1" applyBorder="1" applyAlignment="1">
      <alignment horizontal="center" vertical="center"/>
    </xf>
    <xf numFmtId="0" fontId="11" fillId="10" borderId="4" xfId="0" applyFont="1" applyFill="1" applyBorder="1" applyAlignment="1">
      <alignment horizontal="center" vertical="center"/>
    </xf>
    <xf numFmtId="0" fontId="11" fillId="4" borderId="4" xfId="0" applyFont="1" applyFill="1" applyBorder="1" applyAlignment="1">
      <alignment horizontal="center" vertical="center"/>
    </xf>
    <xf numFmtId="0" fontId="11" fillId="6" borderId="4" xfId="0" applyFont="1" applyFill="1" applyBorder="1" applyAlignment="1">
      <alignment horizontal="center" vertical="center"/>
    </xf>
    <xf numFmtId="0" fontId="10" fillId="0" borderId="4" xfId="0" applyFont="1" applyBorder="1" applyAlignment="1">
      <alignment horizontal="center" vertical="center" wrapText="1"/>
    </xf>
    <xf numFmtId="0" fontId="11" fillId="4" borderId="4" xfId="0" applyFont="1" applyFill="1" applyBorder="1" applyAlignment="1">
      <alignment horizontal="center" vertical="center" wrapText="1"/>
    </xf>
    <xf numFmtId="0" fontId="8" fillId="0" borderId="4" xfId="0" applyFont="1" applyBorder="1" applyAlignment="1">
      <alignment horizontal="center" wrapText="1"/>
    </xf>
    <xf numFmtId="1" fontId="2" fillId="3" borderId="4" xfId="0" applyNumberFormat="1" applyFont="1" applyFill="1" applyBorder="1" applyAlignment="1">
      <alignment horizontal="center"/>
    </xf>
    <xf numFmtId="0" fontId="2" fillId="3" borderId="4" xfId="0" applyFont="1" applyFill="1" applyBorder="1" applyAlignment="1">
      <alignment horizontal="center" vertical="center"/>
    </xf>
    <xf numFmtId="0" fontId="2" fillId="3" borderId="4" xfId="0" applyFont="1" applyFill="1" applyBorder="1" applyAlignment="1">
      <alignment horizontal="center"/>
    </xf>
    <xf numFmtId="0" fontId="2" fillId="4" borderId="4" xfId="0" applyFont="1" applyFill="1" applyBorder="1" applyAlignment="1">
      <alignment horizontal="center"/>
    </xf>
    <xf numFmtId="0" fontId="2" fillId="4" borderId="4" xfId="0" applyFont="1" applyFill="1" applyBorder="1" applyAlignment="1">
      <alignment horizontal="center" vertical="center"/>
    </xf>
    <xf numFmtId="0" fontId="23" fillId="3" borderId="14" xfId="0" applyFont="1" applyFill="1" applyBorder="1" applyAlignment="1">
      <alignment horizontal="center" vertical="center"/>
    </xf>
    <xf numFmtId="0" fontId="23" fillId="4" borderId="14" xfId="0" applyFont="1" applyFill="1" applyBorder="1" applyAlignment="1">
      <alignment horizontal="center" vertical="center"/>
    </xf>
    <xf numFmtId="0" fontId="24" fillId="6" borderId="14" xfId="0" applyFont="1" applyFill="1" applyBorder="1" applyAlignment="1">
      <alignment wrapText="1"/>
    </xf>
    <xf numFmtId="0" fontId="25" fillId="6" borderId="0" xfId="0" applyFont="1" applyFill="1" applyAlignment="1">
      <alignment horizontal="center" vertical="center" wrapText="1"/>
    </xf>
    <xf numFmtId="0" fontId="0" fillId="0" borderId="0" xfId="0" applyAlignment="1">
      <alignment horizontal="center" vertical="center"/>
    </xf>
    <xf numFmtId="0" fontId="25" fillId="4" borderId="0" xfId="0" applyFont="1" applyFill="1" applyAlignment="1">
      <alignment horizontal="center" vertical="center" wrapText="1"/>
    </xf>
    <xf numFmtId="0" fontId="25" fillId="6" borderId="14" xfId="0" applyFont="1" applyFill="1" applyBorder="1" applyAlignment="1">
      <alignment horizontal="center" vertical="center" wrapText="1"/>
    </xf>
    <xf numFmtId="0" fontId="25" fillId="4" borderId="14" xfId="0" applyFont="1" applyFill="1" applyBorder="1" applyAlignment="1">
      <alignment horizontal="center" vertical="center" wrapText="1"/>
    </xf>
    <xf numFmtId="0" fontId="26" fillId="6" borderId="14" xfId="0" applyFont="1" applyFill="1" applyBorder="1" applyAlignment="1">
      <alignment horizontal="center" vertical="center" wrapText="1"/>
    </xf>
    <xf numFmtId="0" fontId="26" fillId="4" borderId="14" xfId="0" applyFont="1" applyFill="1" applyBorder="1" applyAlignment="1">
      <alignment horizontal="center" vertical="center" wrapText="1"/>
    </xf>
    <xf numFmtId="0" fontId="2" fillId="0" borderId="4" xfId="0" applyFont="1" applyBorder="1" applyAlignment="1">
      <alignment horizontal="center"/>
    </xf>
    <xf numFmtId="0" fontId="8" fillId="0" borderId="2" xfId="0" applyFont="1" applyBorder="1" applyAlignment="1">
      <alignment horizontal="center"/>
    </xf>
    <xf numFmtId="0" fontId="26" fillId="6" borderId="14" xfId="0" applyFont="1" applyFill="1" applyBorder="1" applyAlignment="1">
      <alignment horizontal="center" wrapText="1"/>
    </xf>
    <xf numFmtId="0" fontId="11" fillId="0" borderId="4" xfId="0" applyFont="1" applyBorder="1" applyAlignment="1">
      <alignment horizontal="center" vertical="center" wrapText="1"/>
    </xf>
    <xf numFmtId="0" fontId="11" fillId="0" borderId="4" xfId="0" applyFont="1" applyBorder="1" applyAlignment="1">
      <alignment horizontal="center" vertical="center"/>
    </xf>
    <xf numFmtId="0" fontId="11" fillId="0" borderId="2" xfId="0" applyFont="1" applyBorder="1" applyAlignment="1">
      <alignment horizontal="center" vertical="center"/>
    </xf>
    <xf numFmtId="0" fontId="11" fillId="2" borderId="0" xfId="0" applyFont="1" applyFill="1" applyAlignment="1">
      <alignment horizontal="center"/>
    </xf>
    <xf numFmtId="0" fontId="2" fillId="2" borderId="0" xfId="0" applyFont="1" applyFill="1" applyAlignment="1">
      <alignment horizontal="center"/>
    </xf>
    <xf numFmtId="0" fontId="25" fillId="6" borderId="14" xfId="0" applyFont="1" applyFill="1" applyBorder="1" applyAlignment="1">
      <alignment wrapText="1"/>
    </xf>
    <xf numFmtId="0" fontId="25" fillId="6" borderId="14" xfId="0" applyFont="1" applyFill="1" applyBorder="1" applyAlignment="1">
      <alignment horizontal="center"/>
    </xf>
    <xf numFmtId="0" fontId="25" fillId="4" borderId="14" xfId="0" applyFont="1" applyFill="1" applyBorder="1" applyAlignment="1">
      <alignment vertical="center" wrapText="1"/>
    </xf>
    <xf numFmtId="0" fontId="25" fillId="4" borderId="14" xfId="0" applyFont="1" applyFill="1" applyBorder="1" applyAlignment="1">
      <alignment horizontal="center" vertical="center"/>
    </xf>
    <xf numFmtId="0" fontId="25" fillId="4" borderId="14" xfId="0" applyFont="1" applyFill="1" applyBorder="1" applyAlignment="1">
      <alignment horizontal="center"/>
    </xf>
    <xf numFmtId="1" fontId="2" fillId="0" borderId="0" xfId="0" applyNumberFormat="1" applyFont="1" applyAlignment="1">
      <alignment horizontal="center" vertical="center"/>
    </xf>
    <xf numFmtId="0" fontId="27" fillId="12" borderId="0" xfId="0" applyFont="1" applyFill="1" applyAlignment="1">
      <alignment horizontal="center"/>
    </xf>
    <xf numFmtId="1" fontId="27" fillId="12" borderId="2" xfId="0" applyNumberFormat="1" applyFont="1" applyFill="1" applyBorder="1" applyAlignment="1">
      <alignment horizontal="center" vertical="center"/>
    </xf>
    <xf numFmtId="0" fontId="20" fillId="13" borderId="4" xfId="0" applyFont="1" applyFill="1" applyBorder="1" applyAlignment="1">
      <alignment horizontal="center" wrapText="1"/>
    </xf>
    <xf numFmtId="1" fontId="23" fillId="14" borderId="3" xfId="0" applyNumberFormat="1" applyFont="1" applyFill="1" applyBorder="1" applyAlignment="1">
      <alignment horizontal="center" vertical="center"/>
    </xf>
    <xf numFmtId="1" fontId="23" fillId="14" borderId="0" xfId="0" applyNumberFormat="1" applyFont="1" applyFill="1" applyAlignment="1">
      <alignment horizontal="center" vertical="center"/>
    </xf>
    <xf numFmtId="0" fontId="5" fillId="6" borderId="9" xfId="0" applyFont="1" applyFill="1" applyBorder="1" applyAlignment="1">
      <alignment vertical="center" wrapText="1"/>
    </xf>
    <xf numFmtId="0" fontId="5" fillId="6" borderId="5" xfId="0" applyFont="1" applyFill="1" applyBorder="1" applyAlignment="1">
      <alignment horizontal="center" wrapText="1"/>
    </xf>
    <xf numFmtId="0" fontId="2" fillId="0" borderId="18" xfId="0" applyFont="1" applyBorder="1" applyAlignment="1">
      <alignment horizontal="center" vertical="center"/>
    </xf>
    <xf numFmtId="1" fontId="2" fillId="0" borderId="18" xfId="0" applyNumberFormat="1" applyFont="1" applyBorder="1" applyAlignment="1">
      <alignment horizontal="center" vertical="center"/>
    </xf>
    <xf numFmtId="0" fontId="2" fillId="0" borderId="19" xfId="0" applyFont="1" applyBorder="1" applyAlignment="1">
      <alignment horizontal="center" vertical="center"/>
    </xf>
    <xf numFmtId="0" fontId="29" fillId="0" borderId="18" xfId="0" applyFont="1" applyBorder="1" applyAlignment="1">
      <alignment horizontal="center" vertical="center"/>
    </xf>
    <xf numFmtId="1" fontId="2" fillId="0" borderId="17" xfId="0" applyNumberFormat="1" applyFont="1" applyBorder="1" applyAlignment="1">
      <alignment horizontal="center" vertical="center"/>
    </xf>
    <xf numFmtId="0" fontId="2" fillId="0" borderId="17" xfId="0" applyFont="1" applyBorder="1" applyAlignment="1">
      <alignment horizontal="center" vertical="center"/>
    </xf>
    <xf numFmtId="1" fontId="2" fillId="0" borderId="19" xfId="0" applyNumberFormat="1" applyFont="1" applyBorder="1" applyAlignment="1">
      <alignment horizontal="center" vertical="center"/>
    </xf>
    <xf numFmtId="166" fontId="19" fillId="4" borderId="4" xfId="0" applyNumberFormat="1" applyFont="1" applyFill="1" applyBorder="1" applyAlignment="1">
      <alignment horizontal="center"/>
    </xf>
    <xf numFmtId="166" fontId="19" fillId="4" borderId="2" xfId="0" applyNumberFormat="1" applyFont="1" applyFill="1" applyBorder="1" applyAlignment="1">
      <alignment horizontal="center"/>
    </xf>
    <xf numFmtId="166" fontId="12" fillId="2" borderId="0" xfId="0" applyNumberFormat="1" applyFont="1" applyFill="1" applyAlignment="1">
      <alignment horizontal="center"/>
    </xf>
    <xf numFmtId="166" fontId="19" fillId="10" borderId="4" xfId="0" applyNumberFormat="1" applyFont="1" applyFill="1" applyBorder="1" applyAlignment="1">
      <alignment horizontal="center"/>
    </xf>
    <xf numFmtId="166" fontId="19" fillId="10" borderId="2" xfId="0" applyNumberFormat="1" applyFont="1" applyFill="1" applyBorder="1" applyAlignment="1">
      <alignment horizontal="center"/>
    </xf>
    <xf numFmtId="166" fontId="19" fillId="6" borderId="4" xfId="0" applyNumberFormat="1" applyFont="1" applyFill="1" applyBorder="1" applyAlignment="1">
      <alignment horizontal="center"/>
    </xf>
    <xf numFmtId="166" fontId="19" fillId="6" borderId="2" xfId="0" applyNumberFormat="1" applyFont="1" applyFill="1" applyBorder="1" applyAlignment="1">
      <alignment horizontal="center"/>
    </xf>
    <xf numFmtId="0" fontId="2" fillId="2" borderId="0" xfId="0" applyFont="1" applyFill="1"/>
    <xf numFmtId="0" fontId="0" fillId="0" borderId="0" xfId="0"/>
    <xf numFmtId="0" fontId="22" fillId="2" borderId="0" xfId="0" applyFont="1" applyFill="1" applyAlignment="1">
      <alignment horizontal="center" vertical="center"/>
    </xf>
    <xf numFmtId="0" fontId="27" fillId="11" borderId="16" xfId="0" applyFont="1" applyFill="1" applyBorder="1" applyAlignment="1">
      <alignment horizontal="center" vertical="center"/>
    </xf>
    <xf numFmtId="0" fontId="27" fillId="11" borderId="0" xfId="0" applyFont="1" applyFill="1" applyAlignment="1">
      <alignment horizontal="center" vertical="center"/>
    </xf>
    <xf numFmtId="0" fontId="28" fillId="11" borderId="0" xfId="0" applyFont="1" applyFill="1" applyAlignment="1">
      <alignment horizontal="center" vertical="center"/>
    </xf>
    <xf numFmtId="0" fontId="2" fillId="0" borderId="1" xfId="0" applyFont="1" applyBorder="1" applyAlignment="1">
      <alignment horizontal="center" vertical="center"/>
    </xf>
    <xf numFmtId="0" fontId="2" fillId="0" borderId="3" xfId="0" applyFont="1" applyBorder="1" applyAlignment="1">
      <alignment horizontal="center" vertical="center"/>
    </xf>
    <xf numFmtId="0" fontId="2" fillId="0" borderId="4" xfId="0" applyFont="1" applyBorder="1" applyAlignment="1">
      <alignment horizontal="center" vertical="center"/>
    </xf>
    <xf numFmtId="0" fontId="2" fillId="0" borderId="11" xfId="0" applyFont="1" applyBorder="1" applyAlignment="1">
      <alignment horizontal="center" vertical="center"/>
    </xf>
    <xf numFmtId="0" fontId="2" fillId="0" borderId="8" xfId="0" applyFont="1" applyBorder="1" applyAlignment="1">
      <alignment horizontal="center" vertical="center"/>
    </xf>
    <xf numFmtId="0" fontId="2" fillId="0" borderId="15" xfId="0" applyFont="1" applyBorder="1" applyAlignment="1">
      <alignment horizontal="center" vertical="center"/>
    </xf>
    <xf numFmtId="0" fontId="0" fillId="0" borderId="0" xfId="0" applyAlignment="1">
      <alignment horizontal="center"/>
    </xf>
    <xf numFmtId="0" fontId="2" fillId="0" borderId="0" xfId="0" applyFont="1" applyAlignment="1">
      <alignment horizontal="center" vertical="center"/>
    </xf>
    <xf numFmtId="0" fontId="4" fillId="2" borderId="12" xfId="0" applyFont="1" applyFill="1" applyBorder="1" applyAlignment="1">
      <alignment horizontal="center" vertical="center"/>
    </xf>
    <xf numFmtId="0" fontId="4" fillId="2" borderId="13" xfId="0" applyFont="1" applyFill="1" applyBorder="1" applyAlignment="1">
      <alignment horizontal="center" vertical="center"/>
    </xf>
    <xf numFmtId="0" fontId="4" fillId="2" borderId="0" xfId="0" applyFont="1" applyFill="1" applyAlignment="1">
      <alignment horizontal="left" vertical="center"/>
    </xf>
    <xf numFmtId="0" fontId="21" fillId="2" borderId="0" xfId="0" applyFont="1" applyFill="1" applyAlignment="1">
      <alignment horizontal="center"/>
    </xf>
    <xf numFmtId="0" fontId="11" fillId="0" borderId="0" xfId="0" applyFont="1"/>
    <xf numFmtId="0" fontId="7" fillId="6" borderId="0" xfId="0" applyFont="1" applyFill="1"/>
    <xf numFmtId="0" fontId="7" fillId="4" borderId="0" xfId="0" applyFont="1" applyFill="1"/>
    <xf numFmtId="0" fontId="4" fillId="2" borderId="1" xfId="0" applyFont="1" applyFill="1" applyBorder="1" applyAlignment="1">
      <alignment horizontal="center" vertical="center"/>
    </xf>
    <xf numFmtId="0" fontId="4" fillId="2" borderId="4" xfId="0" applyFont="1" applyFill="1" applyBorder="1" applyAlignment="1">
      <alignment horizontal="center" vertical="center"/>
    </xf>
    <xf numFmtId="0" fontId="2" fillId="0" borderId="5" xfId="0" applyFont="1" applyBorder="1" applyAlignment="1">
      <alignment horizontal="center"/>
    </xf>
    <xf numFmtId="0" fontId="2" fillId="0" borderId="7" xfId="0" applyFont="1" applyBorder="1" applyAlignment="1">
      <alignment horizontal="center"/>
    </xf>
    <xf numFmtId="0" fontId="9" fillId="0" borderId="0" xfId="0" applyFont="1" applyAlignment="1">
      <alignment horizontal="center"/>
    </xf>
    <xf numFmtId="0" fontId="9" fillId="0" borderId="0" xfId="0" applyFont="1"/>
    <xf numFmtId="0" fontId="21" fillId="2" borderId="0" xfId="0" applyFont="1" applyFill="1" applyAlignment="1">
      <alignment horizontal="center" vertical="center" wrapText="1"/>
    </xf>
    <xf numFmtId="0" fontId="2" fillId="0" borderId="0" xfId="0" applyFont="1" applyAlignment="1">
      <alignment horizontal="center"/>
    </xf>
    <xf numFmtId="0" fontId="13" fillId="0" borderId="0" xfId="0" applyFont="1" applyAlignment="1">
      <alignment horizontal="center"/>
    </xf>
    <xf numFmtId="0" fontId="12" fillId="2" borderId="9" xfId="0" applyFont="1" applyFill="1" applyBorder="1" applyAlignment="1">
      <alignment horizontal="center" vertical="center" wrapText="1"/>
    </xf>
    <xf numFmtId="0" fontId="6" fillId="0" borderId="10" xfId="0" applyFont="1" applyBorder="1" applyAlignment="1">
      <alignment horizontal="center" vertical="center"/>
    </xf>
    <xf numFmtId="0" fontId="21" fillId="2" borderId="0" xfId="0" applyFont="1" applyFill="1" applyAlignment="1">
      <alignment horizontal="center" vertical="center"/>
    </xf>
    <xf numFmtId="0" fontId="6" fillId="0" borderId="10" xfId="0" applyFont="1" applyBorder="1" applyAlignment="1">
      <alignment horizontal="center"/>
    </xf>
    <xf numFmtId="0" fontId="13" fillId="2" borderId="0" xfId="0" applyFont="1" applyFill="1"/>
    <xf numFmtId="0" fontId="6" fillId="0" borderId="7" xfId="0" applyFont="1" applyBorder="1"/>
    <xf numFmtId="0" fontId="8" fillId="0" borderId="0" xfId="0" applyFont="1" applyAlignment="1">
      <alignment horizontal="center"/>
    </xf>
    <xf numFmtId="0" fontId="1" fillId="0" borderId="0" xfId="0" applyFont="1" applyAlignment="1">
      <alignment vertical="center" wrapText="1"/>
    </xf>
    <xf numFmtId="0" fontId="2" fillId="2" borderId="0" xfId="0" applyFont="1" applyFill="1" applyAlignment="1"/>
  </cellXfs>
  <cellStyles count="1">
    <cellStyle name="Normal" xfId="0" builtinId="0"/>
  </cellStyles>
  <dxfs count="0"/>
  <tableStyles count="0" defaultTableStyle="TableStyleMedium2" defaultPivotStyle="PivotStyleLight16"/>
  <colors>
    <mruColors>
      <color rgb="FFB6D7A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1"/>
  <c:style val="2"/>
  <c:chart>
    <c:title>
      <c:tx>
        <c:rich>
          <a:bodyPr/>
          <a:lstStyle/>
          <a:p>
            <a:pPr>
              <a:defRPr/>
            </a:pPr>
            <a:r>
              <a:rPr lang="fr-FR"/>
              <a:t>Profil des émissions simplifié</a:t>
            </a:r>
          </a:p>
        </c:rich>
      </c:tx>
      <c:overlay val="0"/>
    </c:title>
    <c:autoTitleDeleted val="0"/>
    <c:plotArea>
      <c:layout/>
      <c:pieChart>
        <c:varyColors val="1"/>
        <c:ser>
          <c:idx val="0"/>
          <c:order val="0"/>
          <c:dLbls>
            <c:spPr>
              <a:noFill/>
              <a:ln>
                <a:noFill/>
              </a:ln>
              <a:effectLst/>
            </c:spPr>
            <c:dLblPos val="bestFit"/>
            <c:showLegendKey val="0"/>
            <c:showVal val="1"/>
            <c:showCatName val="0"/>
            <c:showSerName val="0"/>
            <c:showPercent val="0"/>
            <c:showBubbleSize val="0"/>
            <c:showLeaderLines val="1"/>
            <c:extLst>
              <c:ext xmlns:c15="http://schemas.microsoft.com/office/drawing/2012/chart" uri="{CE6537A1-D6FC-4f65-9D91-7224C49458BB}"/>
            </c:extLst>
          </c:dLbls>
          <c:cat>
            <c:strRef>
              <c:f>Synthèse!$A$7:$A$11</c:f>
              <c:strCache>
                <c:ptCount val="5"/>
                <c:pt idx="0">
                  <c:v>Energie</c:v>
                </c:pt>
                <c:pt idx="1">
                  <c:v>Restauration</c:v>
                </c:pt>
                <c:pt idx="2">
                  <c:v>Déplacements</c:v>
                </c:pt>
                <c:pt idx="3">
                  <c:v>Achats</c:v>
                </c:pt>
                <c:pt idx="4">
                  <c:v>Immobilisations</c:v>
                </c:pt>
              </c:strCache>
            </c:strRef>
          </c:cat>
          <c:val>
            <c:numRef>
              <c:f>Synthèse!$B$7:$B$11</c:f>
              <c:numCache>
                <c:formatCode>0</c:formatCode>
                <c:ptCount val="5"/>
                <c:pt idx="0">
                  <c:v>101258.96226415093</c:v>
                </c:pt>
                <c:pt idx="1">
                  <c:v>200805.8</c:v>
                </c:pt>
                <c:pt idx="2">
                  <c:v>172235</c:v>
                </c:pt>
                <c:pt idx="3">
                  <c:v>2529</c:v>
                </c:pt>
                <c:pt idx="4">
                  <c:v>6584.6571428571433</c:v>
                </c:pt>
              </c:numCache>
            </c:numRef>
          </c:val>
          <c:extLst>
            <c:ext xmlns:c16="http://schemas.microsoft.com/office/drawing/2014/chart" uri="{C3380CC4-5D6E-409C-BE32-E72D297353CC}">
              <c16:uniqueId val="{0000000A-7374-405A-869A-1A85D313C7E3}"/>
            </c:ext>
          </c:extLst>
        </c:ser>
        <c:dLbls>
          <c:dLblPos val="bestFit"/>
          <c:showLegendKey val="0"/>
          <c:showVal val="1"/>
          <c:showCatName val="0"/>
          <c:showSerName val="0"/>
          <c:showPercent val="0"/>
          <c:showBubbleSize val="0"/>
          <c:showLeaderLines val="1"/>
        </c:dLbls>
        <c:firstSliceAng val="0"/>
      </c:pieChart>
    </c:plotArea>
    <c:legend>
      <c:legendPos val="r"/>
      <c:overlay val="0"/>
    </c:legend>
    <c:plotVisOnly val="1"/>
    <c:dispBlanksAs val="zero"/>
    <c:showDLblsOverMax val="1"/>
    <c:extLst>
      <c:ext xmlns:c16r3="http://schemas.microsoft.com/office/drawing/2017/03/chart" uri="{56B9EC1D-385E-4148-901F-78D8002777C0}">
        <c16r3:dataDisplayOptions16>
          <c16r3:dispNaAsBlank val="1"/>
        </c16r3:dataDisplayOptions16>
      </c:ext>
    </c:extLst>
  </c:chart>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1"/>
  <c:style val="2"/>
  <c:chart>
    <c:title>
      <c:tx>
        <c:rich>
          <a:bodyPr/>
          <a:lstStyle/>
          <a:p>
            <a:pPr lvl="0">
              <a:defRPr b="0">
                <a:solidFill>
                  <a:srgbClr val="757575"/>
                </a:solidFill>
                <a:latin typeface="+mn-lt"/>
              </a:defRPr>
            </a:pPr>
            <a:r>
              <a:rPr lang="fr-FR" b="0">
                <a:solidFill>
                  <a:srgbClr val="757575"/>
                </a:solidFill>
                <a:latin typeface="+mn-lt"/>
              </a:rPr>
              <a:t>Profil des émissions détaillé</a:t>
            </a:r>
          </a:p>
        </c:rich>
      </c:tx>
      <c:overlay val="0"/>
    </c:title>
    <c:autoTitleDeleted val="0"/>
    <c:plotArea>
      <c:layout/>
      <c:pieChart>
        <c:varyColors val="1"/>
        <c:ser>
          <c:idx val="0"/>
          <c:order val="0"/>
          <c:cat>
            <c:strRef>
              <c:f>Synthèse!$B$30:$B$47</c:f>
              <c:strCache>
                <c:ptCount val="18"/>
                <c:pt idx="0">
                  <c:v>Combustibles</c:v>
                </c:pt>
                <c:pt idx="1">
                  <c:v>Factures d'électricité</c:v>
                </c:pt>
                <c:pt idx="2">
                  <c:v>Climatiseurs</c:v>
                </c:pt>
                <c:pt idx="3">
                  <c:v>Usages spécifiques</c:v>
                </c:pt>
                <c:pt idx="4">
                  <c:v>Repas servis</c:v>
                </c:pt>
                <c:pt idx="5">
                  <c:v>Camions, avions ou trains</c:v>
                </c:pt>
                <c:pt idx="6">
                  <c:v>Déchets organiques</c:v>
                </c:pt>
                <c:pt idx="7">
                  <c:v>Autres déchets</c:v>
                </c:pt>
                <c:pt idx="8">
                  <c:v>Déplacements des élèves</c:v>
                </c:pt>
                <c:pt idx="9">
                  <c:v>Déplacement des adultes</c:v>
                </c:pt>
                <c:pt idx="10">
                  <c:v>Voyages scolaires</c:v>
                </c:pt>
                <c:pt idx="11">
                  <c:v>Articles de bureau</c:v>
                </c:pt>
                <c:pt idx="12">
                  <c:v>Electronique et produits chimiques</c:v>
                </c:pt>
                <c:pt idx="13">
                  <c:v>Articles de sport</c:v>
                </c:pt>
                <c:pt idx="14">
                  <c:v>Type de construction</c:v>
                </c:pt>
                <c:pt idx="15">
                  <c:v>Equipements informatiques</c:v>
                </c:pt>
                <c:pt idx="16">
                  <c:v>Mobilier</c:v>
                </c:pt>
                <c:pt idx="17">
                  <c:v>Autres équipements</c:v>
                </c:pt>
              </c:strCache>
            </c:strRef>
          </c:cat>
          <c:val>
            <c:numRef>
              <c:f>Synthèse!$C$30:$C$47</c:f>
              <c:numCache>
                <c:formatCode>General</c:formatCode>
                <c:ptCount val="18"/>
                <c:pt idx="0" formatCode="0">
                  <c:v>9433.9622641509432</c:v>
                </c:pt>
                <c:pt idx="1">
                  <c:v>646.99999999999989</c:v>
                </c:pt>
                <c:pt idx="2">
                  <c:v>30375</c:v>
                </c:pt>
                <c:pt idx="3">
                  <c:v>60803</c:v>
                </c:pt>
                <c:pt idx="4">
                  <c:v>161030</c:v>
                </c:pt>
                <c:pt idx="5">
                  <c:v>9450</c:v>
                </c:pt>
                <c:pt idx="6" formatCode="0">
                  <c:v>384.8</c:v>
                </c:pt>
                <c:pt idx="7">
                  <c:v>29941</c:v>
                </c:pt>
                <c:pt idx="8">
                  <c:v>167300</c:v>
                </c:pt>
                <c:pt idx="9">
                  <c:v>3090</c:v>
                </c:pt>
                <c:pt idx="10">
                  <c:v>1845</c:v>
                </c:pt>
                <c:pt idx="11">
                  <c:v>1603</c:v>
                </c:pt>
                <c:pt idx="12">
                  <c:v>880.00000000000011</c:v>
                </c:pt>
                <c:pt idx="13">
                  <c:v>46</c:v>
                </c:pt>
                <c:pt idx="14">
                  <c:v>5060</c:v>
                </c:pt>
                <c:pt idx="15">
                  <c:v>1174</c:v>
                </c:pt>
                <c:pt idx="16" formatCode="0">
                  <c:v>318.85714285714283</c:v>
                </c:pt>
                <c:pt idx="17" formatCode="0">
                  <c:v>31.8</c:v>
                </c:pt>
              </c:numCache>
            </c:numRef>
          </c:val>
          <c:extLst>
            <c:ext xmlns:c16="http://schemas.microsoft.com/office/drawing/2014/chart" uri="{C3380CC4-5D6E-409C-BE32-E72D297353CC}">
              <c16:uniqueId val="{00000025-EAF0-4A55-AA77-B19BDFA92713}"/>
            </c:ext>
          </c:extLst>
        </c:ser>
        <c:dLbls>
          <c:showLegendKey val="0"/>
          <c:showVal val="0"/>
          <c:showCatName val="0"/>
          <c:showSerName val="0"/>
          <c:showPercent val="0"/>
          <c:showBubbleSize val="0"/>
          <c:showLeaderLines val="1"/>
        </c:dLbls>
        <c:firstSliceAng val="0"/>
      </c:pieChart>
    </c:plotArea>
    <c:legend>
      <c:legendPos val="r"/>
      <c:layout>
        <c:manualLayout>
          <c:xMode val="edge"/>
          <c:yMode val="edge"/>
          <c:x val="0.63269165604016375"/>
          <c:y val="0.13900944996922865"/>
          <c:w val="0.34182703025655203"/>
          <c:h val="0.82181027590689226"/>
        </c:manualLayout>
      </c:layout>
      <c:overlay val="0"/>
      <c:txPr>
        <a:bodyPr/>
        <a:lstStyle/>
        <a:p>
          <a:pPr lvl="0">
            <a:defRPr b="0">
              <a:solidFill>
                <a:srgbClr val="1A1A1A"/>
              </a:solidFill>
              <a:latin typeface="+mn-lt"/>
            </a:defRPr>
          </a:pPr>
          <a:endParaRPr lang="fr-FR"/>
        </a:p>
      </c:txPr>
    </c:legend>
    <c:plotVisOnly val="1"/>
    <c:dispBlanksAs val="zero"/>
    <c:showDLblsOverMax val="1"/>
  </c:chart>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fr-FR" sz="1000" b="0" i="0" u="none" strike="noStrike" kern="1200" baseline="0">
                <a:solidFill>
                  <a:srgbClr val="757575"/>
                </a:solidFill>
                <a:latin typeface="+mn-lt"/>
                <a:ea typeface="+mn-ea"/>
                <a:cs typeface="+mn-cs"/>
              </a:defRPr>
            </a:pPr>
            <a:r>
              <a:rPr lang="fr-FR" sz="1000" b="0" i="0" u="none" strike="noStrike" kern="1200" baseline="0">
                <a:solidFill>
                  <a:srgbClr val="757575"/>
                </a:solidFill>
                <a:latin typeface="+mn-lt"/>
                <a:ea typeface="+mn-ea"/>
                <a:cs typeface="+mn-cs"/>
              </a:rPr>
              <a:t>Profil d'émission pour l'Énergie</a:t>
            </a:r>
          </a:p>
        </c:rich>
      </c:tx>
      <c:overlay val="0"/>
    </c:title>
    <c:autoTitleDeleted val="0"/>
    <c:plotArea>
      <c:layout/>
      <c:pieChart>
        <c:varyColors val="1"/>
        <c:ser>
          <c:idx val="0"/>
          <c:order val="0"/>
          <c:cat>
            <c:strRef>
              <c:f>Synthèse!$A$52:$A$55</c:f>
              <c:strCache>
                <c:ptCount val="4"/>
                <c:pt idx="0">
                  <c:v>Chaudière</c:v>
                </c:pt>
                <c:pt idx="1">
                  <c:v>Factures d'électricité</c:v>
                </c:pt>
                <c:pt idx="2">
                  <c:v>Climatisation</c:v>
                </c:pt>
                <c:pt idx="3">
                  <c:v>Usages spécifiques</c:v>
                </c:pt>
              </c:strCache>
            </c:strRef>
          </c:cat>
          <c:val>
            <c:numRef>
              <c:f>Synthèse!$B$52:$B$55</c:f>
              <c:numCache>
                <c:formatCode>0</c:formatCode>
                <c:ptCount val="4"/>
                <c:pt idx="0">
                  <c:v>9433.9622641509432</c:v>
                </c:pt>
                <c:pt idx="1">
                  <c:v>646.99999999999989</c:v>
                </c:pt>
                <c:pt idx="2">
                  <c:v>30375</c:v>
                </c:pt>
                <c:pt idx="3">
                  <c:v>60803</c:v>
                </c:pt>
              </c:numCache>
            </c:numRef>
          </c:val>
          <c:extLst>
            <c:ext xmlns:c16="http://schemas.microsoft.com/office/drawing/2014/chart" uri="{C3380CC4-5D6E-409C-BE32-E72D297353CC}">
              <c16:uniqueId val="{00000005-F345-40F1-936F-B11A525A10B4}"/>
            </c:ext>
          </c:extLst>
        </c:ser>
        <c:dLbls>
          <c:showLegendKey val="0"/>
          <c:showVal val="0"/>
          <c:showCatName val="0"/>
          <c:showSerName val="0"/>
          <c:showPercent val="0"/>
          <c:showBubbleSize val="0"/>
          <c:showLeaderLines val="1"/>
        </c:dLbls>
        <c:firstSliceAng val="0"/>
      </c:pieChart>
    </c:plotArea>
    <c:legend>
      <c:legendPos val="r"/>
      <c:overlay val="0"/>
    </c:legend>
    <c:plotVisOnly val="1"/>
    <c:dispBlanksAs val="zero"/>
    <c:showDLblsOverMax val="1"/>
    <c:extLst>
      <c:ext xmlns:c16r3="http://schemas.microsoft.com/office/drawing/2017/03/chart" uri="{56B9EC1D-385E-4148-901F-78D8002777C0}">
        <c16r3:dataDisplayOptions16>
          <c16r3:dispNaAsBlank val="1"/>
        </c16r3:dataDisplayOptions16>
      </c:ext>
    </c:extLst>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0</xdr:colOff>
      <xdr:row>13</xdr:row>
      <xdr:rowOff>8255</xdr:rowOff>
    </xdr:from>
    <xdr:to>
      <xdr:col>2</xdr:col>
      <xdr:colOff>1704340</xdr:colOff>
      <xdr:row>24</xdr:row>
      <xdr:rowOff>78105</xdr:rowOff>
    </xdr:to>
    <xdr:graphicFrame macro="">
      <xdr:nvGraphicFramePr>
        <xdr:cNvPr id="2" name="Chart 1" title="Graphique">
          <a:extLst>
            <a:ext uri="{FF2B5EF4-FFF2-40B4-BE49-F238E27FC236}">
              <a16:creationId xmlns:a16="http://schemas.microsoft.com/office/drawing/2014/main" id="{00000000-0008-0000-01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twoCellAnchor>
  <xdr:twoCellAnchor>
    <xdr:from>
      <xdr:col>4</xdr:col>
      <xdr:colOff>136622</xdr:colOff>
      <xdr:row>27</xdr:row>
      <xdr:rowOff>100257</xdr:rowOff>
    </xdr:from>
    <xdr:to>
      <xdr:col>14</xdr:col>
      <xdr:colOff>315058</xdr:colOff>
      <xdr:row>48</xdr:row>
      <xdr:rowOff>81207</xdr:rowOff>
    </xdr:to>
    <xdr:graphicFrame macro="">
      <xdr:nvGraphicFramePr>
        <xdr:cNvPr id="3" name="Chart 2" title="Graphique">
          <a:extLst>
            <a:ext uri="{FF2B5EF4-FFF2-40B4-BE49-F238E27FC236}">
              <a16:creationId xmlns:a16="http://schemas.microsoft.com/office/drawing/2014/main" id="{00000000-0008-0000-01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fLocksWithSheet="0"/>
  </xdr:twoCellAnchor>
  <xdr:twoCellAnchor>
    <xdr:from>
      <xdr:col>2</xdr:col>
      <xdr:colOff>276972</xdr:colOff>
      <xdr:row>50</xdr:row>
      <xdr:rowOff>137273</xdr:rowOff>
    </xdr:from>
    <xdr:to>
      <xdr:col>8</xdr:col>
      <xdr:colOff>546399</xdr:colOff>
      <xdr:row>65</xdr:row>
      <xdr:rowOff>24467</xdr:rowOff>
    </xdr:to>
    <xdr:graphicFrame macro="">
      <xdr:nvGraphicFramePr>
        <xdr:cNvPr id="6" name="Chart 1" title="Graphique">
          <a:extLst>
            <a:ext uri="{FF2B5EF4-FFF2-40B4-BE49-F238E27FC236}">
              <a16:creationId xmlns:a16="http://schemas.microsoft.com/office/drawing/2014/main" id="{5FDDBD6C-3BAE-493E-9EE5-999E4A764BC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fLocksWithSheet="0"/>
  </xdr:two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D9EAD3"/>
    <outlinePr summaryBelow="0" summaryRight="0"/>
  </sheetPr>
  <dimension ref="A1:P1019"/>
  <sheetViews>
    <sheetView tabSelected="1" topLeftCell="A22" zoomScale="85" zoomScaleNormal="85" workbookViewId="0">
      <selection activeCell="O34" sqref="O34"/>
    </sheetView>
  </sheetViews>
  <sheetFormatPr baseColWidth="10" defaultColWidth="0" defaultRowHeight="15.75" customHeight="1" zeroHeight="1" outlineLevelRow="2"/>
  <cols>
    <col min="1" max="3" width="25.1796875" customWidth="1"/>
    <col min="4" max="4" width="2.54296875" customWidth="1"/>
    <col min="5" max="9" width="12.54296875" customWidth="1"/>
    <col min="10" max="16" width="12.54296875" style="1" customWidth="1"/>
    <col min="17" max="16384" width="12.54296875" hidden="1"/>
  </cols>
  <sheetData>
    <row r="1" spans="1:16" ht="23">
      <c r="A1" s="201" t="s">
        <v>292</v>
      </c>
      <c r="B1" s="201"/>
      <c r="C1" s="201"/>
      <c r="D1" s="201"/>
      <c r="E1" s="201"/>
      <c r="F1" s="201"/>
      <c r="G1" s="201"/>
      <c r="H1" s="201"/>
      <c r="I1" s="201"/>
      <c r="J1" s="201"/>
      <c r="K1" s="201"/>
      <c r="L1" s="201"/>
      <c r="M1" s="201"/>
      <c r="N1" s="201"/>
      <c r="O1" s="201"/>
      <c r="P1" s="201"/>
    </row>
    <row r="2" spans="1:16" ht="23">
      <c r="A2" s="201"/>
      <c r="B2" s="201"/>
      <c r="C2" s="201"/>
      <c r="D2" s="201"/>
      <c r="E2" s="201"/>
      <c r="F2" s="201"/>
      <c r="G2" s="201"/>
      <c r="H2" s="201"/>
      <c r="I2" s="201"/>
      <c r="J2" s="201"/>
      <c r="K2" s="201"/>
      <c r="L2" s="201"/>
      <c r="M2" s="201"/>
      <c r="N2" s="201"/>
      <c r="O2" s="201"/>
      <c r="P2" s="201"/>
    </row>
    <row r="3" spans="1:16" ht="44" customHeight="1">
      <c r="A3" s="204" t="s">
        <v>296</v>
      </c>
      <c r="B3" s="204"/>
      <c r="C3" s="204"/>
      <c r="D3" s="204"/>
      <c r="E3" s="204"/>
      <c r="F3" s="204"/>
      <c r="G3" s="204"/>
      <c r="H3" s="204"/>
      <c r="I3" s="204"/>
      <c r="J3" s="204"/>
      <c r="K3" s="204"/>
      <c r="L3" s="204"/>
      <c r="M3" s="204"/>
      <c r="N3" s="204"/>
      <c r="O3" s="204"/>
      <c r="P3" s="204"/>
    </row>
    <row r="4" spans="1:16" ht="30" customHeight="1">
      <c r="A4" s="237"/>
      <c r="B4" s="237"/>
      <c r="C4" s="237"/>
      <c r="D4" s="237"/>
      <c r="E4" s="237"/>
      <c r="F4" s="237"/>
      <c r="G4" s="237"/>
      <c r="H4" s="237"/>
      <c r="I4" s="237"/>
      <c r="J4" s="237"/>
      <c r="K4" s="237"/>
      <c r="L4" s="237"/>
      <c r="M4" s="237"/>
      <c r="N4" s="237"/>
      <c r="O4" s="237"/>
      <c r="P4" s="237"/>
    </row>
    <row r="5" spans="1:16" ht="15.5">
      <c r="A5" s="202" t="s">
        <v>294</v>
      </c>
      <c r="B5" s="203"/>
      <c r="C5" s="203"/>
      <c r="D5" s="203"/>
      <c r="E5" s="203"/>
      <c r="F5" s="203"/>
      <c r="G5" s="203"/>
      <c r="H5" s="203"/>
      <c r="I5" s="203"/>
      <c r="J5" s="203"/>
      <c r="K5" s="203"/>
      <c r="L5" s="203"/>
      <c r="M5" s="203"/>
      <c r="N5" s="203"/>
      <c r="O5" s="203"/>
      <c r="P5" s="203"/>
    </row>
    <row r="6" spans="1:16" ht="12.5" outlineLevel="2">
      <c r="A6" s="1"/>
      <c r="B6" s="1"/>
      <c r="C6" s="2"/>
      <c r="D6" s="1"/>
      <c r="E6" s="1"/>
      <c r="F6" s="1"/>
      <c r="G6" s="1"/>
      <c r="H6" s="1"/>
      <c r="I6" s="1"/>
    </row>
    <row r="7" spans="1:16" ht="12.5" outlineLevel="2">
      <c r="A7" s="3" t="s">
        <v>2</v>
      </c>
      <c r="B7" s="4">
        <f>SUM(C30:C33)</f>
        <v>101258.96226415093</v>
      </c>
      <c r="C7" s="1"/>
      <c r="D7" s="1"/>
      <c r="E7" s="1"/>
      <c r="F7" s="1"/>
      <c r="G7" s="1"/>
      <c r="H7" s="1"/>
      <c r="I7" s="1"/>
    </row>
    <row r="8" spans="1:16" ht="12.5" outlineLevel="2">
      <c r="A8" s="5" t="s">
        <v>0</v>
      </c>
      <c r="B8" s="4">
        <f>SUM(C34:C37)</f>
        <v>200805.8</v>
      </c>
      <c r="C8" s="1"/>
      <c r="D8" s="1"/>
      <c r="E8" s="1"/>
      <c r="F8" s="1"/>
      <c r="G8" s="1"/>
      <c r="H8" s="1"/>
      <c r="I8" s="1"/>
    </row>
    <row r="9" spans="1:16" ht="12.5" outlineLevel="2">
      <c r="A9" s="5" t="s">
        <v>1</v>
      </c>
      <c r="B9" s="4">
        <f>SUM(C38:C40)</f>
        <v>172235</v>
      </c>
      <c r="C9" s="1"/>
      <c r="D9" s="1"/>
      <c r="E9" s="1"/>
      <c r="F9" s="1"/>
      <c r="G9" s="1"/>
      <c r="H9" s="1"/>
      <c r="I9" s="1"/>
    </row>
    <row r="10" spans="1:16" ht="12.5" outlineLevel="2">
      <c r="A10" s="5" t="s">
        <v>291</v>
      </c>
      <c r="B10" s="4">
        <f>SUM(C41:C43)</f>
        <v>2529</v>
      </c>
      <c r="C10" s="1"/>
      <c r="D10" s="1"/>
      <c r="E10" s="1"/>
      <c r="F10" s="1"/>
      <c r="G10" s="1"/>
      <c r="H10" s="1"/>
      <c r="I10" s="1"/>
    </row>
    <row r="11" spans="1:16" ht="12.5" outlineLevel="2">
      <c r="A11" s="5" t="s">
        <v>3</v>
      </c>
      <c r="B11" s="4">
        <f>SUM(C44:C47)</f>
        <v>6584.6571428571433</v>
      </c>
      <c r="C11" s="1"/>
      <c r="D11" s="1"/>
      <c r="E11" s="1"/>
      <c r="F11" s="1"/>
      <c r="G11" s="1"/>
      <c r="H11" s="1"/>
      <c r="I11" s="1"/>
    </row>
    <row r="12" spans="1:16" ht="15.5" outlineLevel="2">
      <c r="A12" s="178" t="s">
        <v>4</v>
      </c>
      <c r="B12" s="179">
        <f>SUM(B7:B11)</f>
        <v>483413.41940700804</v>
      </c>
      <c r="C12" s="1" t="str">
        <f ca="1">IFERROR(__xludf.DUMMYFUNCTION("IFERROR(AVERAGE.WEIGHTED(B6:B10,C6:C10),"" "")")," ")</f>
        <v xml:space="preserve"> </v>
      </c>
      <c r="D12" s="1"/>
      <c r="E12" s="1"/>
      <c r="F12" s="1"/>
      <c r="G12" s="1"/>
      <c r="H12" s="1"/>
      <c r="I12" s="1"/>
    </row>
    <row r="13" spans="1:16" ht="12.5" outlineLevel="2">
      <c r="A13" s="1"/>
      <c r="B13" s="1"/>
      <c r="C13" s="1"/>
      <c r="D13" s="1"/>
      <c r="E13" s="1"/>
      <c r="F13" s="1"/>
      <c r="G13" s="1"/>
      <c r="H13" s="1"/>
      <c r="I13" s="1"/>
    </row>
    <row r="14" spans="1:16" ht="12.5" outlineLevel="2">
      <c r="A14" s="1"/>
      <c r="B14" s="1"/>
      <c r="C14" s="1"/>
      <c r="D14" s="1"/>
      <c r="E14" s="1"/>
      <c r="F14" s="1"/>
      <c r="G14" s="1"/>
      <c r="H14" s="1"/>
      <c r="I14" s="1"/>
    </row>
    <row r="15" spans="1:16" ht="12.5" outlineLevel="2">
      <c r="A15" s="1"/>
      <c r="B15" s="1"/>
      <c r="C15" s="1"/>
      <c r="D15" s="1"/>
      <c r="E15" s="1"/>
      <c r="F15" s="1"/>
      <c r="G15" s="1"/>
      <c r="H15" s="1"/>
      <c r="I15" s="1"/>
    </row>
    <row r="16" spans="1:16" ht="12.5" outlineLevel="2">
      <c r="A16" s="1"/>
      <c r="B16" s="1"/>
      <c r="C16" s="1"/>
      <c r="D16" s="1"/>
      <c r="E16" s="1"/>
      <c r="F16" s="1"/>
      <c r="G16" s="1"/>
      <c r="H16" s="1"/>
      <c r="I16" s="1"/>
    </row>
    <row r="17" spans="1:16" ht="12.5" outlineLevel="2">
      <c r="A17" s="1"/>
      <c r="B17" s="1"/>
      <c r="C17" s="1"/>
      <c r="D17" s="1"/>
      <c r="E17" s="1"/>
      <c r="F17" s="1"/>
      <c r="G17" s="1"/>
      <c r="H17" s="1"/>
      <c r="I17" s="1"/>
    </row>
    <row r="18" spans="1:16" ht="12.5" outlineLevel="2">
      <c r="A18" s="1"/>
      <c r="B18" s="1"/>
      <c r="C18" s="1"/>
      <c r="D18" s="1"/>
      <c r="E18" s="1"/>
      <c r="F18" s="1"/>
      <c r="G18" s="1"/>
      <c r="H18" s="1"/>
      <c r="I18" s="1"/>
    </row>
    <row r="19" spans="1:16" ht="12.5" outlineLevel="2">
      <c r="A19" s="1"/>
      <c r="B19" s="1"/>
      <c r="C19" s="1"/>
      <c r="D19" s="1"/>
      <c r="E19" s="1"/>
      <c r="F19" s="1"/>
      <c r="G19" s="1"/>
      <c r="H19" s="1"/>
      <c r="I19" s="1"/>
    </row>
    <row r="20" spans="1:16" ht="12.5" outlineLevel="2">
      <c r="A20" s="1"/>
      <c r="B20" s="1"/>
      <c r="C20" s="1"/>
      <c r="D20" s="1"/>
      <c r="E20" s="1"/>
      <c r="F20" s="1"/>
      <c r="G20" s="1"/>
      <c r="H20" s="1"/>
      <c r="I20" s="1"/>
    </row>
    <row r="21" spans="1:16" ht="12.5" outlineLevel="2">
      <c r="A21" s="1"/>
      <c r="B21" s="1"/>
      <c r="C21" s="1"/>
      <c r="D21" s="1"/>
      <c r="E21" s="1"/>
      <c r="F21" s="1"/>
      <c r="G21" s="1"/>
      <c r="H21" s="1"/>
      <c r="I21" s="1"/>
    </row>
    <row r="22" spans="1:16" ht="12.5" outlineLevel="2">
      <c r="A22" s="1"/>
      <c r="B22" s="1"/>
      <c r="C22" s="1"/>
      <c r="D22" s="1"/>
      <c r="E22" s="1"/>
      <c r="F22" s="1"/>
      <c r="G22" s="1"/>
      <c r="H22" s="1"/>
      <c r="I22" s="1"/>
    </row>
    <row r="23" spans="1:16" ht="12.5" outlineLevel="2">
      <c r="A23" s="1"/>
      <c r="B23" s="1"/>
      <c r="C23" s="1"/>
      <c r="D23" s="1"/>
      <c r="E23" s="1"/>
      <c r="F23" s="1"/>
      <c r="G23" s="1"/>
      <c r="H23" s="1"/>
      <c r="I23" s="1"/>
    </row>
    <row r="24" spans="1:16" ht="12.5" outlineLevel="1">
      <c r="A24" s="1"/>
      <c r="B24" s="1"/>
      <c r="C24" s="1"/>
      <c r="D24" s="1"/>
      <c r="E24" s="1"/>
      <c r="F24" s="1"/>
      <c r="G24" s="1"/>
      <c r="H24" s="1"/>
      <c r="I24" s="1"/>
    </row>
    <row r="25" spans="1:16" ht="12.5" outlineLevel="1">
      <c r="A25" s="1"/>
      <c r="B25" s="1"/>
      <c r="C25" s="1"/>
      <c r="D25" s="1"/>
      <c r="E25" s="1"/>
      <c r="F25" s="1"/>
      <c r="G25" s="1"/>
      <c r="H25" s="1"/>
      <c r="I25" s="1"/>
    </row>
    <row r="26" spans="1:16" ht="12.5">
      <c r="A26" s="1"/>
      <c r="B26" s="1"/>
      <c r="C26" s="1"/>
      <c r="D26" s="1"/>
      <c r="E26" s="1"/>
      <c r="F26" s="1"/>
      <c r="G26" s="1"/>
      <c r="H26" s="1"/>
      <c r="I26" s="1"/>
    </row>
    <row r="27" spans="1:16" ht="15.5">
      <c r="A27" s="202" t="s">
        <v>293</v>
      </c>
      <c r="B27" s="203"/>
      <c r="C27" s="203"/>
      <c r="D27" s="203"/>
      <c r="E27" s="203"/>
      <c r="F27" s="203"/>
      <c r="G27" s="203"/>
      <c r="H27" s="203"/>
      <c r="I27" s="203"/>
      <c r="J27" s="203"/>
      <c r="K27" s="203"/>
      <c r="L27" s="203"/>
      <c r="M27" s="203"/>
      <c r="N27" s="203"/>
      <c r="O27" s="203"/>
      <c r="P27" s="203"/>
    </row>
    <row r="28" spans="1:16" ht="12.5">
      <c r="A28" s="1"/>
      <c r="B28" s="1"/>
      <c r="C28" s="1"/>
      <c r="D28" s="1"/>
      <c r="E28" s="1"/>
      <c r="F28" s="1"/>
      <c r="G28" s="1"/>
      <c r="H28" s="1"/>
      <c r="I28" s="1"/>
    </row>
    <row r="29" spans="1:16" ht="12.5" outlineLevel="1">
      <c r="A29" s="199"/>
      <c r="B29" s="200"/>
      <c r="C29" s="2"/>
      <c r="D29" s="1"/>
      <c r="E29" s="1"/>
      <c r="F29" s="1"/>
      <c r="G29" s="1"/>
      <c r="H29" s="1"/>
      <c r="I29" s="1"/>
    </row>
    <row r="30" spans="1:16" ht="13" outlineLevel="1">
      <c r="A30" s="205" t="s">
        <v>2</v>
      </c>
      <c r="B30" s="184" t="s">
        <v>40</v>
      </c>
      <c r="C30" s="189">
        <f>Energie!D17</f>
        <v>9433.9622641509432</v>
      </c>
      <c r="D30" s="1"/>
      <c r="E30" s="1"/>
      <c r="F30" s="1"/>
      <c r="G30" s="1"/>
      <c r="H30" s="1"/>
      <c r="I30" s="1"/>
    </row>
    <row r="31" spans="1:16" ht="13" outlineLevel="1">
      <c r="A31" s="206"/>
      <c r="B31" s="184" t="s">
        <v>8</v>
      </c>
      <c r="C31" s="185">
        <f>Energie!D25</f>
        <v>646.99999999999989</v>
      </c>
      <c r="D31" s="1"/>
      <c r="E31" s="1"/>
      <c r="F31" s="1"/>
      <c r="G31" s="1"/>
      <c r="H31" s="1"/>
      <c r="I31" s="1"/>
    </row>
    <row r="32" spans="1:16" ht="13" outlineLevel="1">
      <c r="A32" s="206"/>
      <c r="B32" s="184" t="s">
        <v>12</v>
      </c>
      <c r="C32" s="185">
        <f>Energie!D33</f>
        <v>30375</v>
      </c>
      <c r="D32" s="1"/>
      <c r="E32" s="1"/>
      <c r="F32" s="1"/>
      <c r="G32" s="1"/>
      <c r="H32" s="1"/>
      <c r="I32" s="1"/>
    </row>
    <row r="33" spans="1:9" ht="13" outlineLevel="1">
      <c r="A33" s="207"/>
      <c r="B33" s="184" t="s">
        <v>37</v>
      </c>
      <c r="C33" s="187">
        <f>Energie!D41</f>
        <v>60803</v>
      </c>
      <c r="D33" s="1"/>
      <c r="E33" s="1"/>
      <c r="F33" s="1"/>
      <c r="G33" s="1"/>
      <c r="H33" s="1"/>
      <c r="I33" s="1"/>
    </row>
    <row r="34" spans="1:9" ht="13" outlineLevel="1">
      <c r="A34" s="208" t="s">
        <v>0</v>
      </c>
      <c r="B34" s="184" t="s">
        <v>275</v>
      </c>
      <c r="C34" s="188">
        <f>Restauration!D14</f>
        <v>161030</v>
      </c>
      <c r="D34" s="1"/>
      <c r="E34" s="1"/>
      <c r="F34" s="1"/>
      <c r="G34" s="1"/>
      <c r="H34" s="1"/>
      <c r="I34" s="1"/>
    </row>
    <row r="35" spans="1:9" ht="13" customHeight="1" outlineLevel="1">
      <c r="A35" s="208"/>
      <c r="B35" s="183" t="s">
        <v>14</v>
      </c>
      <c r="C35" s="185">
        <f>Restauration!D25</f>
        <v>9450</v>
      </c>
      <c r="D35" s="1"/>
      <c r="E35" s="1"/>
      <c r="F35" s="1"/>
      <c r="G35" s="1"/>
      <c r="H35" s="1"/>
      <c r="I35" s="1"/>
    </row>
    <row r="36" spans="1:9" ht="13" outlineLevel="1">
      <c r="A36" s="208"/>
      <c r="B36" s="184" t="s">
        <v>82</v>
      </c>
      <c r="C36" s="186">
        <f>Restauration!D36</f>
        <v>384.8</v>
      </c>
      <c r="D36" s="1"/>
      <c r="E36" s="1"/>
      <c r="F36" s="1"/>
      <c r="G36" s="1"/>
      <c r="H36" s="1"/>
      <c r="I36" s="1"/>
    </row>
    <row r="37" spans="1:9" ht="13" outlineLevel="1">
      <c r="A37" s="209"/>
      <c r="B37" s="184" t="s">
        <v>87</v>
      </c>
      <c r="C37" s="185">
        <f>Restauration!D47</f>
        <v>29941</v>
      </c>
      <c r="D37" s="1"/>
      <c r="E37" s="1"/>
      <c r="F37" s="1"/>
      <c r="G37" s="1"/>
      <c r="H37" s="1"/>
      <c r="I37" s="1"/>
    </row>
    <row r="38" spans="1:9" ht="13" outlineLevel="1">
      <c r="A38" s="210" t="s">
        <v>1</v>
      </c>
      <c r="B38" s="184" t="s">
        <v>10</v>
      </c>
      <c r="C38" s="190">
        <f>Déplacements!D14</f>
        <v>167300</v>
      </c>
      <c r="D38" s="1"/>
      <c r="E38" s="1"/>
      <c r="F38" s="1"/>
      <c r="G38" s="1"/>
      <c r="H38" s="1"/>
      <c r="I38" s="1"/>
    </row>
    <row r="39" spans="1:9" ht="13" outlineLevel="1">
      <c r="A39" s="208"/>
      <c r="B39" s="184" t="s">
        <v>15</v>
      </c>
      <c r="C39" s="185">
        <f>Déplacements!D22</f>
        <v>3090</v>
      </c>
      <c r="D39" s="1"/>
      <c r="E39" s="1"/>
      <c r="F39" s="1"/>
      <c r="G39" s="1"/>
      <c r="H39" s="1"/>
      <c r="I39" s="1"/>
    </row>
    <row r="40" spans="1:9" ht="13" outlineLevel="1">
      <c r="A40" s="209"/>
      <c r="B40" s="184" t="s">
        <v>16</v>
      </c>
      <c r="C40" s="185">
        <f>Déplacements!D30</f>
        <v>1845</v>
      </c>
      <c r="D40" s="1"/>
      <c r="E40" s="1"/>
      <c r="F40" s="1"/>
      <c r="G40" s="1"/>
      <c r="H40" s="1"/>
      <c r="I40" s="1"/>
    </row>
    <row r="41" spans="1:9" ht="13" outlineLevel="1">
      <c r="A41" s="210" t="s">
        <v>291</v>
      </c>
      <c r="B41" s="184" t="s">
        <v>172</v>
      </c>
      <c r="C41" s="190">
        <f>Achats!E15</f>
        <v>1603</v>
      </c>
      <c r="D41" s="1"/>
      <c r="E41" s="1"/>
      <c r="F41" s="1"/>
      <c r="G41" s="1"/>
      <c r="H41" s="1"/>
      <c r="I41" s="1"/>
    </row>
    <row r="42" spans="1:9" ht="26" outlineLevel="1">
      <c r="A42" s="208"/>
      <c r="B42" s="184" t="s">
        <v>17</v>
      </c>
      <c r="C42" s="185">
        <f>Achats!E23</f>
        <v>880.00000000000011</v>
      </c>
      <c r="D42" s="1"/>
      <c r="E42" s="1"/>
      <c r="F42" s="1"/>
      <c r="G42" s="1"/>
      <c r="H42" s="1"/>
      <c r="I42" s="1"/>
    </row>
    <row r="43" spans="1:9" ht="13" outlineLevel="1">
      <c r="A43" s="209"/>
      <c r="B43" s="184" t="s">
        <v>18</v>
      </c>
      <c r="C43" s="187">
        <f>Achats!D31</f>
        <v>46</v>
      </c>
      <c r="D43" s="199"/>
      <c r="E43" s="200"/>
      <c r="F43" s="200"/>
      <c r="G43" s="200"/>
      <c r="H43" s="200"/>
      <c r="I43" s="200"/>
    </row>
    <row r="44" spans="1:9" ht="13" outlineLevel="1">
      <c r="A44" s="205" t="s">
        <v>3</v>
      </c>
      <c r="B44" s="184" t="s">
        <v>11</v>
      </c>
      <c r="C44" s="185">
        <f>Immobilisations!E15</f>
        <v>5060</v>
      </c>
      <c r="D44" s="199"/>
      <c r="E44" s="200"/>
      <c r="F44" s="200"/>
      <c r="G44" s="200"/>
      <c r="H44" s="200"/>
      <c r="I44" s="200"/>
    </row>
    <row r="45" spans="1:9" ht="13" outlineLevel="1">
      <c r="A45" s="206"/>
      <c r="B45" s="184" t="s">
        <v>264</v>
      </c>
      <c r="C45" s="185">
        <f>Immobilisations!E24</f>
        <v>1174</v>
      </c>
      <c r="D45" s="200"/>
      <c r="E45" s="200"/>
      <c r="F45" s="200"/>
      <c r="G45" s="200"/>
      <c r="H45" s="200"/>
      <c r="I45" s="200"/>
    </row>
    <row r="46" spans="1:9" ht="13" outlineLevel="1">
      <c r="A46" s="206"/>
      <c r="B46" s="184" t="s">
        <v>19</v>
      </c>
      <c r="C46" s="186">
        <f>Immobilisations!E33</f>
        <v>318.85714285714283</v>
      </c>
      <c r="D46" s="200"/>
      <c r="E46" s="200"/>
      <c r="F46" s="200"/>
      <c r="G46" s="200"/>
      <c r="H46" s="200"/>
      <c r="I46" s="200"/>
    </row>
    <row r="47" spans="1:9" ht="13" outlineLevel="1">
      <c r="A47" s="207"/>
      <c r="B47" s="184" t="s">
        <v>288</v>
      </c>
      <c r="C47" s="191">
        <f>Immobilisations!E42</f>
        <v>31.8</v>
      </c>
      <c r="D47" s="200"/>
      <c r="E47" s="200"/>
      <c r="F47" s="200"/>
      <c r="G47" s="200"/>
      <c r="H47" s="200"/>
      <c r="I47" s="200"/>
    </row>
    <row r="48" spans="1:9" ht="15.5" outlineLevel="1">
      <c r="A48" s="1"/>
      <c r="B48" s="180" t="s">
        <v>287</v>
      </c>
      <c r="C48" s="181">
        <f>SUM(C30:C33,C32:C43)</f>
        <v>568006.76226415089</v>
      </c>
      <c r="D48" s="200"/>
      <c r="E48" s="200"/>
      <c r="F48" s="200"/>
      <c r="G48" s="200"/>
      <c r="H48" s="200"/>
      <c r="I48" s="200"/>
    </row>
    <row r="49" spans="1:16" ht="12.5">
      <c r="A49" s="1"/>
      <c r="B49" s="1"/>
      <c r="C49" s="1"/>
      <c r="D49" s="1"/>
      <c r="E49" s="1"/>
      <c r="F49" s="1"/>
      <c r="G49" s="1"/>
      <c r="H49" s="1"/>
      <c r="I49" s="1"/>
    </row>
    <row r="50" spans="1:16" ht="15.5">
      <c r="A50" s="202" t="s">
        <v>289</v>
      </c>
      <c r="B50" s="203"/>
      <c r="C50" s="203"/>
      <c r="D50" s="203"/>
      <c r="E50" s="203"/>
      <c r="F50" s="203"/>
      <c r="G50" s="203"/>
      <c r="H50" s="203"/>
      <c r="I50" s="203"/>
      <c r="J50" s="203"/>
      <c r="K50" s="203"/>
      <c r="L50" s="203"/>
      <c r="M50" s="203"/>
      <c r="N50" s="203"/>
      <c r="O50" s="203"/>
      <c r="P50" s="203"/>
    </row>
    <row r="51" spans="1:16" ht="12.5">
      <c r="A51" s="1"/>
      <c r="B51" s="1"/>
      <c r="C51" s="1"/>
      <c r="D51" s="1"/>
      <c r="E51" s="1"/>
      <c r="F51" s="1"/>
      <c r="G51" s="1"/>
      <c r="H51" s="1"/>
      <c r="I51" s="1"/>
    </row>
    <row r="52" spans="1:16" ht="13">
      <c r="A52" s="125" t="s">
        <v>7</v>
      </c>
      <c r="B52" s="177">
        <f>Energie!D17</f>
        <v>9433.9622641509432</v>
      </c>
      <c r="C52" s="1"/>
      <c r="D52" s="1"/>
      <c r="E52" s="1"/>
      <c r="F52" s="1"/>
      <c r="G52" s="1"/>
      <c r="H52" s="1"/>
      <c r="I52" s="1"/>
    </row>
    <row r="53" spans="1:16" ht="13">
      <c r="A53" s="125" t="s">
        <v>8</v>
      </c>
      <c r="B53" s="177">
        <f>Energie!D25</f>
        <v>646.99999999999989</v>
      </c>
      <c r="C53" s="1"/>
      <c r="D53" s="1"/>
      <c r="E53" s="1"/>
      <c r="F53" s="1"/>
      <c r="G53" s="1"/>
      <c r="H53" s="1"/>
      <c r="I53" s="1"/>
    </row>
    <row r="54" spans="1:16" ht="13">
      <c r="A54" s="126" t="s">
        <v>274</v>
      </c>
      <c r="B54" s="177">
        <f>Energie!D33</f>
        <v>30375</v>
      </c>
      <c r="C54" s="1"/>
      <c r="D54" s="1"/>
      <c r="E54" s="1"/>
      <c r="F54" s="1"/>
      <c r="G54" s="1"/>
      <c r="H54" s="1"/>
      <c r="I54" s="1"/>
    </row>
    <row r="55" spans="1:16" ht="13">
      <c r="A55" s="127" t="s">
        <v>37</v>
      </c>
      <c r="B55" s="177">
        <f>Energie!D41</f>
        <v>60803</v>
      </c>
      <c r="C55" s="1"/>
      <c r="D55" s="1"/>
      <c r="E55" s="1"/>
      <c r="F55" s="1"/>
      <c r="G55" s="1"/>
      <c r="H55" s="1"/>
      <c r="I55" s="1"/>
    </row>
    <row r="56" spans="1:16" ht="15.5">
      <c r="A56" s="180" t="s">
        <v>287</v>
      </c>
      <c r="B56" s="182">
        <f>SUM(B52:B55)</f>
        <v>101258.96226415093</v>
      </c>
      <c r="C56" s="1"/>
      <c r="D56" s="1"/>
      <c r="E56" s="1"/>
      <c r="F56" s="1"/>
      <c r="G56" s="1"/>
      <c r="H56" s="1"/>
      <c r="I56" s="1"/>
    </row>
    <row r="57" spans="1:16" ht="12.5">
      <c r="A57" s="1"/>
      <c r="B57" s="1"/>
      <c r="C57" s="1"/>
      <c r="D57" s="1"/>
      <c r="E57" s="1"/>
      <c r="F57" s="1"/>
      <c r="G57" s="1"/>
      <c r="H57" s="1"/>
      <c r="I57" s="1"/>
    </row>
    <row r="58" spans="1:16" ht="12.5">
      <c r="A58" s="1"/>
      <c r="B58" s="1"/>
      <c r="C58" s="1"/>
      <c r="D58" s="1"/>
      <c r="E58" s="1"/>
      <c r="F58" s="1"/>
      <c r="G58" s="1"/>
      <c r="H58" s="1"/>
      <c r="I58" s="1"/>
    </row>
    <row r="59" spans="1:16" ht="12.5">
      <c r="A59" s="1"/>
      <c r="B59" s="1"/>
      <c r="C59" s="1"/>
      <c r="D59" s="1"/>
      <c r="E59" s="1"/>
      <c r="F59" s="1"/>
      <c r="G59" s="1"/>
      <c r="H59" s="1"/>
      <c r="I59" s="1"/>
    </row>
    <row r="60" spans="1:16" ht="12.5">
      <c r="A60" s="1"/>
      <c r="B60" s="1"/>
      <c r="C60" s="1"/>
      <c r="D60" s="1"/>
      <c r="E60" s="1"/>
      <c r="F60" s="1"/>
      <c r="G60" s="1"/>
      <c r="H60" s="1"/>
      <c r="I60" s="1"/>
    </row>
    <row r="61" spans="1:16" ht="12.5">
      <c r="A61" s="1"/>
      <c r="B61" s="1"/>
      <c r="C61" s="1"/>
      <c r="D61" s="1"/>
      <c r="E61" s="1"/>
      <c r="F61" s="1"/>
      <c r="G61" s="1"/>
      <c r="H61" s="1"/>
      <c r="I61" s="1"/>
    </row>
    <row r="62" spans="1:16" ht="12.5">
      <c r="A62" s="1"/>
      <c r="B62" s="1"/>
      <c r="C62" s="1"/>
      <c r="D62" s="1"/>
      <c r="E62" s="1"/>
      <c r="F62" s="1"/>
      <c r="G62" s="1"/>
      <c r="H62" s="1"/>
      <c r="I62" s="1"/>
    </row>
    <row r="63" spans="1:16" ht="12.5">
      <c r="A63" s="1"/>
      <c r="B63" s="1"/>
      <c r="C63" s="1"/>
      <c r="D63" s="1"/>
      <c r="E63" s="1"/>
      <c r="F63" s="1"/>
      <c r="G63" s="1"/>
      <c r="H63" s="1"/>
      <c r="I63" s="1"/>
    </row>
    <row r="64" spans="1:16" ht="12.5">
      <c r="A64" s="1"/>
      <c r="B64" s="1"/>
      <c r="C64" s="1"/>
      <c r="D64" s="1"/>
      <c r="E64" s="1"/>
      <c r="F64" s="1"/>
      <c r="G64" s="1"/>
      <c r="H64" s="1"/>
      <c r="I64" s="1"/>
    </row>
    <row r="65" spans="1:9" ht="12.5">
      <c r="A65" s="1"/>
      <c r="B65" s="1"/>
      <c r="C65" s="1"/>
      <c r="D65" s="1"/>
      <c r="E65" s="1"/>
      <c r="F65" s="1"/>
      <c r="G65" s="1"/>
      <c r="H65" s="1"/>
      <c r="I65" s="1"/>
    </row>
    <row r="66" spans="1:9" ht="12.5">
      <c r="A66" s="1"/>
      <c r="B66" s="1"/>
      <c r="C66" s="1"/>
      <c r="D66" s="1"/>
      <c r="E66" s="1"/>
      <c r="F66" s="1"/>
      <c r="G66" s="1"/>
      <c r="H66" s="1"/>
      <c r="I66" s="1"/>
    </row>
    <row r="67" spans="1:9" ht="12.5">
      <c r="A67" s="1"/>
      <c r="B67" s="1"/>
      <c r="C67" s="1"/>
      <c r="D67" s="1"/>
      <c r="E67" s="1"/>
      <c r="F67" s="1"/>
      <c r="G67" s="1"/>
      <c r="H67" s="1"/>
      <c r="I67" s="1"/>
    </row>
    <row r="68" spans="1:9" ht="12.5">
      <c r="A68" s="1"/>
      <c r="B68" s="1"/>
      <c r="C68" s="1"/>
      <c r="D68" s="1"/>
      <c r="E68" s="1"/>
      <c r="F68" s="1"/>
      <c r="G68" s="1"/>
      <c r="H68" s="1"/>
      <c r="I68" s="1"/>
    </row>
    <row r="69" spans="1:9" ht="12.5" hidden="1">
      <c r="A69" s="1"/>
      <c r="B69" s="1"/>
      <c r="C69" s="1"/>
      <c r="D69" s="1"/>
      <c r="E69" s="1"/>
      <c r="F69" s="1"/>
      <c r="G69" s="1"/>
      <c r="H69" s="1"/>
      <c r="I69" s="1"/>
    </row>
    <row r="70" spans="1:9" ht="12.5" hidden="1">
      <c r="A70" s="1"/>
      <c r="B70" s="1"/>
      <c r="C70" s="1"/>
      <c r="D70" s="1"/>
      <c r="E70" s="1"/>
      <c r="F70" s="1"/>
      <c r="G70" s="1"/>
      <c r="H70" s="1"/>
      <c r="I70" s="1"/>
    </row>
    <row r="71" spans="1:9" ht="12.5" hidden="1">
      <c r="A71" s="1"/>
      <c r="B71" s="1"/>
      <c r="C71" s="1"/>
      <c r="D71" s="1"/>
      <c r="E71" s="1"/>
      <c r="F71" s="1"/>
      <c r="G71" s="1"/>
      <c r="H71" s="1"/>
      <c r="I71" s="1"/>
    </row>
    <row r="72" spans="1:9" ht="12.5" hidden="1">
      <c r="A72" s="1"/>
      <c r="B72" s="1"/>
      <c r="C72" s="1"/>
      <c r="D72" s="1"/>
      <c r="E72" s="1"/>
      <c r="F72" s="1"/>
      <c r="G72" s="1"/>
      <c r="H72" s="1"/>
      <c r="I72" s="1"/>
    </row>
    <row r="73" spans="1:9" ht="12.5" hidden="1">
      <c r="A73" s="1"/>
      <c r="B73" s="1"/>
      <c r="C73" s="1"/>
      <c r="D73" s="1"/>
      <c r="E73" s="1"/>
      <c r="F73" s="1"/>
      <c r="G73" s="1"/>
      <c r="H73" s="1"/>
      <c r="I73" s="1"/>
    </row>
    <row r="74" spans="1:9" ht="12.5" hidden="1"/>
    <row r="75" spans="1:9" ht="12.5" hidden="1"/>
    <row r="76" spans="1:9" ht="12.5" hidden="1"/>
    <row r="77" spans="1:9" ht="12.5" hidden="1"/>
    <row r="78" spans="1:9" ht="12.5" hidden="1"/>
    <row r="79" spans="1:9" ht="12.5" hidden="1"/>
    <row r="80" spans="1:9" ht="12.5" hidden="1"/>
    <row r="81" ht="12.5" hidden="1"/>
    <row r="82" ht="12.5" hidden="1"/>
    <row r="83" ht="12.5" hidden="1"/>
    <row r="84" ht="12.5" hidden="1"/>
    <row r="85" ht="12.5" hidden="1"/>
    <row r="86" ht="12.5" hidden="1"/>
    <row r="87" ht="12.5" hidden="1"/>
    <row r="88" ht="12.5" hidden="1"/>
    <row r="89" ht="12.5" hidden="1"/>
    <row r="90" ht="12.5" hidden="1"/>
    <row r="91" ht="12.5" hidden="1"/>
    <row r="92" ht="12.5" hidden="1"/>
    <row r="93" ht="12.5" hidden="1"/>
    <row r="94" ht="12.5" hidden="1"/>
    <row r="95" ht="12.5" hidden="1"/>
    <row r="96" ht="12.5" hidden="1"/>
    <row r="97" ht="12.5" hidden="1"/>
    <row r="98" ht="12.5" hidden="1"/>
    <row r="99" ht="12.5" hidden="1"/>
    <row r="100" ht="12.5" hidden="1"/>
    <row r="101" ht="12.5" hidden="1"/>
    <row r="102" ht="12.5" hidden="1"/>
    <row r="103" ht="12.5" hidden="1"/>
    <row r="104" ht="12.5" hidden="1"/>
    <row r="105" ht="12.5" hidden="1"/>
    <row r="106" ht="12.5" hidden="1"/>
    <row r="107" ht="12.5" hidden="1"/>
    <row r="108" ht="12.5" hidden="1"/>
    <row r="109" ht="12.5" hidden="1"/>
    <row r="110" ht="12.5" hidden="1"/>
    <row r="111" ht="12.5" hidden="1"/>
    <row r="112" ht="12.5" hidden="1"/>
    <row r="113" ht="12.5" hidden="1"/>
    <row r="114" ht="12.5" hidden="1"/>
    <row r="115" ht="12.5" hidden="1"/>
    <row r="116" ht="12.5" hidden="1"/>
    <row r="117" ht="12.5" hidden="1"/>
    <row r="118" ht="12.5" hidden="1"/>
    <row r="119" ht="12.5" hidden="1"/>
    <row r="120" ht="12.5" hidden="1"/>
    <row r="121" ht="12.5" hidden="1"/>
    <row r="122" ht="12.5" hidden="1"/>
    <row r="123" ht="12.5" hidden="1"/>
    <row r="124" ht="12.5" hidden="1"/>
    <row r="125" ht="12.5" hidden="1"/>
    <row r="126" ht="12.5" hidden="1"/>
    <row r="127" ht="12.5" hidden="1"/>
    <row r="128" ht="12.5" hidden="1"/>
    <row r="129" ht="12.5" hidden="1"/>
    <row r="130" ht="12.5" hidden="1"/>
    <row r="131" ht="12.5" hidden="1"/>
    <row r="132" ht="12.5" hidden="1"/>
    <row r="133" ht="12.5" hidden="1"/>
    <row r="134" ht="12.5" hidden="1"/>
    <row r="135" ht="12.5" hidden="1"/>
    <row r="136" ht="12.5" hidden="1"/>
    <row r="137" ht="12.5" hidden="1"/>
    <row r="138" ht="12.5" hidden="1"/>
    <row r="139" ht="12.5" hidden="1"/>
    <row r="140" ht="12.5" hidden="1"/>
    <row r="141" ht="12.5" hidden="1"/>
    <row r="142" ht="12.5" hidden="1"/>
    <row r="143" ht="12.5" hidden="1"/>
    <row r="144" ht="12.5" hidden="1"/>
    <row r="145" ht="12.5" hidden="1"/>
    <row r="146" ht="12.5" hidden="1"/>
    <row r="147" ht="12.5" hidden="1"/>
    <row r="148" ht="12.5" hidden="1"/>
    <row r="149" ht="12.5" hidden="1"/>
    <row r="150" ht="12.5" hidden="1"/>
    <row r="151" ht="12.5" hidden="1"/>
    <row r="152" ht="12.5" hidden="1"/>
    <row r="153" ht="12.5" hidden="1"/>
    <row r="154" ht="12.5" hidden="1"/>
    <row r="155" ht="12.5" hidden="1"/>
    <row r="156" ht="12.5" hidden="1"/>
    <row r="157" ht="12.5" hidden="1"/>
    <row r="158" ht="12.5" hidden="1"/>
    <row r="159" ht="12.5" hidden="1"/>
    <row r="160" ht="12.5" hidden="1"/>
    <row r="161" ht="12.5" hidden="1"/>
    <row r="162" ht="12.5" hidden="1"/>
    <row r="163" ht="12.5" hidden="1"/>
    <row r="164" ht="12.5" hidden="1"/>
    <row r="165" ht="12.5" hidden="1"/>
    <row r="166" ht="12.5" hidden="1"/>
    <row r="167" ht="12.5" hidden="1"/>
    <row r="168" ht="12.5" hidden="1"/>
    <row r="169" ht="12.5" hidden="1"/>
    <row r="170" ht="12.5" hidden="1"/>
    <row r="171" ht="12.5" hidden="1"/>
    <row r="172" ht="12.5" hidden="1"/>
    <row r="173" ht="12.5" hidden="1"/>
    <row r="174" ht="12.5" hidden="1"/>
    <row r="175" ht="12.5" hidden="1"/>
    <row r="176" ht="12.5" hidden="1"/>
    <row r="177" ht="12.5" hidden="1"/>
    <row r="178" ht="12.5" hidden="1"/>
    <row r="179" ht="12.5" hidden="1"/>
    <row r="180" ht="12.5" hidden="1"/>
    <row r="181" ht="12.5" hidden="1"/>
    <row r="182" ht="12.5" hidden="1"/>
    <row r="183" ht="12.5" hidden="1"/>
    <row r="184" ht="12.5" hidden="1"/>
    <row r="185" ht="12.5" hidden="1"/>
    <row r="186" ht="12.5" hidden="1"/>
    <row r="187" ht="12.5" hidden="1"/>
    <row r="188" ht="12.5" hidden="1"/>
    <row r="189" ht="12.5" hidden="1"/>
    <row r="190" ht="12.5" hidden="1"/>
    <row r="191" ht="12.5" hidden="1"/>
    <row r="192" ht="12.5" hidden="1"/>
    <row r="193" ht="12.5" hidden="1"/>
    <row r="194" ht="12.5" hidden="1"/>
    <row r="195" ht="12.5" hidden="1"/>
    <row r="196" ht="12.5" hidden="1"/>
    <row r="197" ht="12.5" hidden="1"/>
    <row r="198" ht="12.5" hidden="1"/>
    <row r="199" ht="12.5" hidden="1"/>
    <row r="200" ht="12.5" hidden="1"/>
    <row r="201" ht="12.5" hidden="1"/>
    <row r="202" ht="12.5" hidden="1"/>
    <row r="203" ht="12.5" hidden="1"/>
    <row r="204" ht="12.5" hidden="1"/>
    <row r="205" ht="12.5" hidden="1"/>
    <row r="206" ht="12.5" hidden="1"/>
    <row r="207" ht="12.5" hidden="1"/>
    <row r="208" ht="12.5" hidden="1"/>
    <row r="209" ht="12.5" hidden="1"/>
    <row r="210" ht="12.5" hidden="1"/>
    <row r="211" ht="12.5" hidden="1"/>
    <row r="212" ht="12.5" hidden="1"/>
    <row r="213" ht="12.5" hidden="1"/>
    <row r="214" ht="12.5" hidden="1"/>
    <row r="215" ht="12.5" hidden="1"/>
    <row r="216" ht="12.5" hidden="1"/>
    <row r="217" ht="12.5" hidden="1"/>
    <row r="218" ht="12.5" hidden="1"/>
    <row r="219" ht="12.5" hidden="1"/>
    <row r="220" ht="12.5" hidden="1"/>
    <row r="221" ht="12.5" hidden="1"/>
    <row r="222" ht="12.5" hidden="1"/>
    <row r="223" ht="12.5" hidden="1"/>
    <row r="224" ht="12.5" hidden="1"/>
    <row r="225" ht="12.5" hidden="1"/>
    <row r="226" ht="12.5" hidden="1"/>
    <row r="227" ht="12.5" hidden="1"/>
    <row r="228" ht="12.5" hidden="1"/>
    <row r="229" ht="12.5" hidden="1"/>
    <row r="230" ht="12.5" hidden="1"/>
    <row r="231" ht="12.5" hidden="1"/>
    <row r="232" ht="12.5" hidden="1"/>
    <row r="233" ht="12.5" hidden="1"/>
    <row r="234" ht="12.5" hidden="1"/>
    <row r="235" ht="12.5" hidden="1"/>
    <row r="236" ht="12.5" hidden="1"/>
    <row r="237" ht="12.5" hidden="1"/>
    <row r="238" ht="12.5" hidden="1"/>
    <row r="239" ht="12.5" hidden="1"/>
    <row r="240" ht="12.5" hidden="1"/>
    <row r="241" ht="12.5" hidden="1"/>
    <row r="242" ht="12.5" hidden="1"/>
    <row r="243" ht="12.5" hidden="1"/>
    <row r="244" ht="12.5" hidden="1"/>
    <row r="245" ht="12.5" hidden="1"/>
    <row r="246" ht="12.5" hidden="1"/>
    <row r="247" ht="12.5" hidden="1"/>
    <row r="248" ht="12.5" hidden="1"/>
    <row r="249" ht="12.5" hidden="1"/>
    <row r="250" ht="12.5" hidden="1"/>
    <row r="251" ht="12.5" hidden="1"/>
    <row r="252" ht="12.5" hidden="1"/>
    <row r="253" ht="12.5" hidden="1"/>
    <row r="254" ht="12.5" hidden="1"/>
    <row r="255" ht="12.5" hidden="1"/>
    <row r="256" ht="12.5" hidden="1"/>
    <row r="257" ht="12.5" hidden="1"/>
    <row r="258" ht="12.5" hidden="1"/>
    <row r="259" ht="12.5" hidden="1"/>
    <row r="260" ht="12.5" hidden="1"/>
    <row r="261" ht="12.5" hidden="1"/>
    <row r="262" ht="12.5" hidden="1"/>
    <row r="263" ht="12.5" hidden="1"/>
    <row r="264" ht="12.5" hidden="1"/>
    <row r="265" ht="12.5" hidden="1"/>
    <row r="266" ht="12.5" hidden="1"/>
    <row r="267" ht="12.5" hidden="1"/>
    <row r="268" ht="12.5" hidden="1"/>
    <row r="269" ht="12.5" hidden="1"/>
    <row r="270" ht="12.5" hidden="1"/>
    <row r="271" ht="12.5" hidden="1"/>
    <row r="272" ht="12.5" hidden="1"/>
    <row r="273" ht="12.5" hidden="1"/>
    <row r="274" ht="12.5" hidden="1"/>
    <row r="275" ht="12.5" hidden="1"/>
    <row r="276" ht="12.5" hidden="1"/>
    <row r="277" ht="12.5" hidden="1"/>
    <row r="278" ht="12.5" hidden="1"/>
    <row r="279" ht="12.5" hidden="1"/>
    <row r="280" ht="12.5" hidden="1"/>
    <row r="281" ht="12.5" hidden="1"/>
    <row r="282" ht="12.5" hidden="1"/>
    <row r="283" ht="12.5" hidden="1"/>
    <row r="284" ht="12.5" hidden="1"/>
    <row r="285" ht="12.5" hidden="1"/>
    <row r="286" ht="12.5" hidden="1"/>
    <row r="287" ht="12.5" hidden="1"/>
    <row r="288" ht="12.5" hidden="1"/>
    <row r="289" ht="12.5" hidden="1"/>
    <row r="290" ht="12.5" hidden="1"/>
    <row r="291" ht="12.5" hidden="1"/>
    <row r="292" ht="12.5" hidden="1"/>
    <row r="293" ht="12.5" hidden="1"/>
    <row r="294" ht="12.5" hidden="1"/>
    <row r="295" ht="12.5" hidden="1"/>
    <row r="296" ht="12.5" hidden="1"/>
    <row r="297" ht="12.5" hidden="1"/>
    <row r="298" ht="12.5" hidden="1"/>
    <row r="299" ht="12.5" hidden="1"/>
    <row r="300" ht="12.5" hidden="1"/>
    <row r="301" ht="12.5" hidden="1"/>
    <row r="302" ht="12.5" hidden="1"/>
    <row r="303" ht="12.5" hidden="1"/>
    <row r="304" ht="12.5" hidden="1"/>
    <row r="305" ht="12.5" hidden="1"/>
    <row r="306" ht="12.5" hidden="1"/>
    <row r="307" ht="12.5" hidden="1"/>
    <row r="308" ht="12.5" hidden="1"/>
    <row r="309" ht="12.5" hidden="1"/>
    <row r="310" ht="12.5" hidden="1"/>
    <row r="311" ht="12.5" hidden="1"/>
    <row r="312" ht="12.5" hidden="1"/>
    <row r="313" ht="12.5" hidden="1"/>
    <row r="314" ht="12.5" hidden="1"/>
    <row r="315" ht="12.5" hidden="1"/>
    <row r="316" ht="12.5" hidden="1"/>
    <row r="317" ht="12.5" hidden="1"/>
    <row r="318" ht="12.5" hidden="1"/>
    <row r="319" ht="12.5" hidden="1"/>
    <row r="320" ht="12.5" hidden="1"/>
    <row r="321" ht="12.5" hidden="1"/>
    <row r="322" ht="12.5" hidden="1"/>
    <row r="323" ht="12.5" hidden="1"/>
    <row r="324" ht="12.5" hidden="1"/>
    <row r="325" ht="12.5" hidden="1"/>
    <row r="326" ht="12.5" hidden="1"/>
    <row r="327" ht="12.5" hidden="1"/>
    <row r="328" ht="12.5" hidden="1"/>
    <row r="329" ht="12.5" hidden="1"/>
    <row r="330" ht="12.5" hidden="1"/>
    <row r="331" ht="12.5" hidden="1"/>
    <row r="332" ht="12.5" hidden="1"/>
    <row r="333" ht="12.5" hidden="1"/>
    <row r="334" ht="12.5" hidden="1"/>
    <row r="335" ht="12.5" hidden="1"/>
    <row r="336" ht="12.5" hidden="1"/>
    <row r="337" ht="12.5" hidden="1"/>
    <row r="338" ht="12.5" hidden="1"/>
    <row r="339" ht="12.5" hidden="1"/>
    <row r="340" ht="12.5" hidden="1"/>
    <row r="341" ht="12.5" hidden="1"/>
    <row r="342" ht="12.5" hidden="1"/>
    <row r="343" ht="12.5" hidden="1"/>
    <row r="344" ht="12.5" hidden="1"/>
    <row r="345" ht="12.5" hidden="1"/>
    <row r="346" ht="12.5" hidden="1"/>
    <row r="347" ht="12.5" hidden="1"/>
    <row r="348" ht="12.5" hidden="1"/>
    <row r="349" ht="12.5" hidden="1"/>
    <row r="350" ht="12.5" hidden="1"/>
    <row r="351" ht="12.5" hidden="1"/>
    <row r="352" ht="12.5" hidden="1"/>
    <row r="353" ht="12.5" hidden="1"/>
    <row r="354" ht="12.5" hidden="1"/>
    <row r="355" ht="12.5" hidden="1"/>
    <row r="356" ht="12.5" hidden="1"/>
    <row r="357" ht="12.5" hidden="1"/>
    <row r="358" ht="12.5" hidden="1"/>
    <row r="359" ht="12.5" hidden="1"/>
    <row r="360" ht="12.5" hidden="1"/>
    <row r="361" ht="12.5" hidden="1"/>
    <row r="362" ht="12.5" hidden="1"/>
    <row r="363" ht="12.5" hidden="1"/>
    <row r="364" ht="12.5" hidden="1"/>
    <row r="365" ht="12.5" hidden="1"/>
    <row r="366" ht="12.5" hidden="1"/>
    <row r="367" ht="12.5" hidden="1"/>
    <row r="368" ht="12.5" hidden="1"/>
    <row r="369" ht="12.5" hidden="1"/>
    <row r="370" ht="12.5" hidden="1"/>
    <row r="371" ht="12.5" hidden="1"/>
    <row r="372" ht="12.5" hidden="1"/>
    <row r="373" ht="12.5" hidden="1"/>
    <row r="374" ht="12.5" hidden="1"/>
    <row r="375" ht="12.5" hidden="1"/>
    <row r="376" ht="12.5" hidden="1"/>
    <row r="377" ht="12.5" hidden="1"/>
    <row r="378" ht="12.5" hidden="1"/>
    <row r="379" ht="12.5" hidden="1"/>
    <row r="380" ht="12.5" hidden="1"/>
    <row r="381" ht="12.5" hidden="1"/>
    <row r="382" ht="12.5" hidden="1"/>
    <row r="383" ht="12.5" hidden="1"/>
    <row r="384" ht="12.5" hidden="1"/>
    <row r="385" ht="12.5" hidden="1"/>
    <row r="386" ht="12.5" hidden="1"/>
    <row r="387" ht="12.5" hidden="1"/>
    <row r="388" ht="12.5" hidden="1"/>
    <row r="389" ht="12.5" hidden="1"/>
    <row r="390" ht="12.5" hidden="1"/>
    <row r="391" ht="12.5" hidden="1"/>
    <row r="392" ht="12.5" hidden="1"/>
    <row r="393" ht="12.5" hidden="1"/>
    <row r="394" ht="12.5" hidden="1"/>
    <row r="395" ht="12.5" hidden="1"/>
    <row r="396" ht="12.5" hidden="1"/>
    <row r="397" ht="12.5" hidden="1"/>
    <row r="398" ht="12.5" hidden="1"/>
    <row r="399" ht="12.5" hidden="1"/>
    <row r="400" ht="12.5" hidden="1"/>
    <row r="401" ht="12.5" hidden="1"/>
    <row r="402" ht="12.5" hidden="1"/>
    <row r="403" ht="12.5" hidden="1"/>
    <row r="404" ht="12.5" hidden="1"/>
    <row r="405" ht="12.5" hidden="1"/>
    <row r="406" ht="12.5" hidden="1"/>
    <row r="407" ht="12.5" hidden="1"/>
    <row r="408" ht="12.5" hidden="1"/>
    <row r="409" ht="12.5" hidden="1"/>
    <row r="410" ht="12.5" hidden="1"/>
    <row r="411" ht="12.5" hidden="1"/>
    <row r="412" ht="12.5" hidden="1"/>
    <row r="413" ht="12.5" hidden="1"/>
    <row r="414" ht="12.5" hidden="1"/>
    <row r="415" ht="12.5" hidden="1"/>
    <row r="416" ht="12.5" hidden="1"/>
    <row r="417" ht="12.5" hidden="1"/>
    <row r="418" ht="12.5" hidden="1"/>
    <row r="419" ht="12.5" hidden="1"/>
    <row r="420" ht="12.5" hidden="1"/>
    <row r="421" ht="12.5" hidden="1"/>
    <row r="422" ht="12.5" hidden="1"/>
    <row r="423" ht="12.5" hidden="1"/>
    <row r="424" ht="12.5" hidden="1"/>
    <row r="425" ht="12.5" hidden="1"/>
    <row r="426" ht="12.5" hidden="1"/>
    <row r="427" ht="12.5" hidden="1"/>
    <row r="428" ht="12.5" hidden="1"/>
    <row r="429" ht="12.5" hidden="1"/>
    <row r="430" ht="12.5" hidden="1"/>
    <row r="431" ht="12.5" hidden="1"/>
    <row r="432" ht="12.5" hidden="1"/>
    <row r="433" ht="12.5" hidden="1"/>
    <row r="434" ht="12.5" hidden="1"/>
    <row r="435" ht="12.5" hidden="1"/>
    <row r="436" ht="12.5" hidden="1"/>
    <row r="437" ht="12.5" hidden="1"/>
    <row r="438" ht="12.5" hidden="1"/>
    <row r="439" ht="12.5" hidden="1"/>
    <row r="440" ht="12.5" hidden="1"/>
    <row r="441" ht="12.5" hidden="1"/>
    <row r="442" ht="12.5" hidden="1"/>
    <row r="443" ht="12.5" hidden="1"/>
    <row r="444" ht="12.5" hidden="1"/>
    <row r="445" ht="12.5" hidden="1"/>
    <row r="446" ht="12.5" hidden="1"/>
    <row r="447" ht="12.5" hidden="1"/>
    <row r="448" ht="12.5" hidden="1"/>
    <row r="449" ht="12.5" hidden="1"/>
    <row r="450" ht="12.5" hidden="1"/>
    <row r="451" ht="12.5" hidden="1"/>
    <row r="452" ht="12.5" hidden="1"/>
    <row r="453" ht="12.5" hidden="1"/>
    <row r="454" ht="12.5" hidden="1"/>
    <row r="455" ht="12.5" hidden="1"/>
    <row r="456" ht="12.5" hidden="1"/>
    <row r="457" ht="12.5" hidden="1"/>
    <row r="458" ht="12.5" hidden="1"/>
    <row r="459" ht="12.5" hidden="1"/>
    <row r="460" ht="12.5" hidden="1"/>
    <row r="461" ht="12.5" hidden="1"/>
    <row r="462" ht="12.5" hidden="1"/>
    <row r="463" ht="12.5" hidden="1"/>
    <row r="464" ht="12.5" hidden="1"/>
    <row r="465" ht="12.5" hidden="1"/>
    <row r="466" ht="12.5" hidden="1"/>
    <row r="467" ht="12.5" hidden="1"/>
    <row r="468" ht="12.5" hidden="1"/>
    <row r="469" ht="12.5" hidden="1"/>
    <row r="470" ht="12.5" hidden="1"/>
    <row r="471" ht="12.5" hidden="1"/>
    <row r="472" ht="12.5" hidden="1"/>
    <row r="473" ht="12.5" hidden="1"/>
    <row r="474" ht="12.5" hidden="1"/>
    <row r="475" ht="12.5" hidden="1"/>
    <row r="476" ht="12.5" hidden="1"/>
    <row r="477" ht="12.5" hidden="1"/>
    <row r="478" ht="12.5" hidden="1"/>
    <row r="479" ht="12.5" hidden="1"/>
    <row r="480" ht="12.5" hidden="1"/>
    <row r="481" ht="12.5" hidden="1"/>
    <row r="482" ht="12.5" hidden="1"/>
    <row r="483" ht="12.5" hidden="1"/>
    <row r="484" ht="12.5" hidden="1"/>
    <row r="485" ht="12.5" hidden="1"/>
    <row r="486" ht="12.5" hidden="1"/>
    <row r="487" ht="12.5" hidden="1"/>
    <row r="488" ht="12.5" hidden="1"/>
    <row r="489" ht="12.5" hidden="1"/>
    <row r="490" ht="12.5" hidden="1"/>
    <row r="491" ht="12.5" hidden="1"/>
    <row r="492" ht="12.5" hidden="1"/>
    <row r="493" ht="12.5" hidden="1"/>
    <row r="494" ht="12.5" hidden="1"/>
    <row r="495" ht="12.5" hidden="1"/>
    <row r="496" ht="12.5" hidden="1"/>
    <row r="497" ht="12.5" hidden="1"/>
    <row r="498" ht="12.5" hidden="1"/>
    <row r="499" ht="12.5" hidden="1"/>
    <row r="500" ht="12.5" hidden="1"/>
    <row r="501" ht="12.5" hidden="1"/>
    <row r="502" ht="12.5" hidden="1"/>
    <row r="503" ht="12.5" hidden="1"/>
    <row r="504" ht="12.5" hidden="1"/>
    <row r="505" ht="12.5" hidden="1"/>
    <row r="506" ht="12.5" hidden="1"/>
    <row r="507" ht="12.5" hidden="1"/>
    <row r="508" ht="12.5" hidden="1"/>
    <row r="509" ht="12.5" hidden="1"/>
    <row r="510" ht="12.5" hidden="1"/>
    <row r="511" ht="12.5" hidden="1"/>
    <row r="512" ht="12.5" hidden="1"/>
    <row r="513" ht="12.5" hidden="1"/>
    <row r="514" ht="12.5" hidden="1"/>
    <row r="515" ht="12.5" hidden="1"/>
    <row r="516" ht="12.5" hidden="1"/>
    <row r="517" ht="12.5" hidden="1"/>
    <row r="518" ht="12.5" hidden="1"/>
    <row r="519" ht="12.5" hidden="1"/>
    <row r="520" ht="12.5" hidden="1"/>
    <row r="521" ht="12.5" hidden="1"/>
    <row r="522" ht="12.5" hidden="1"/>
    <row r="523" ht="12.5" hidden="1"/>
    <row r="524" ht="12.5" hidden="1"/>
    <row r="525" ht="12.5" hidden="1"/>
    <row r="526" ht="12.5" hidden="1"/>
    <row r="527" ht="12.5" hidden="1"/>
    <row r="528" ht="12.5" hidden="1"/>
    <row r="529" ht="12.5" hidden="1"/>
    <row r="530" ht="12.5" hidden="1"/>
    <row r="531" ht="12.5" hidden="1"/>
    <row r="532" ht="12.5" hidden="1"/>
    <row r="533" ht="12.5" hidden="1"/>
    <row r="534" ht="12.5" hidden="1"/>
    <row r="535" ht="12.5" hidden="1"/>
    <row r="536" ht="12.5" hidden="1"/>
    <row r="537" ht="12.5" hidden="1"/>
    <row r="538" ht="12.5" hidden="1"/>
    <row r="539" ht="12.5" hidden="1"/>
    <row r="540" ht="12.5" hidden="1"/>
    <row r="541" ht="12.5" hidden="1"/>
    <row r="542" ht="12.5" hidden="1"/>
    <row r="543" ht="12.5" hidden="1"/>
    <row r="544" ht="12.5" hidden="1"/>
    <row r="545" ht="12.5" hidden="1"/>
    <row r="546" ht="12.5" hidden="1"/>
    <row r="547" ht="12.5" hidden="1"/>
    <row r="548" ht="12.5" hidden="1"/>
    <row r="549" ht="12.5" hidden="1"/>
    <row r="550" ht="12.5" hidden="1"/>
    <row r="551" ht="12.5" hidden="1"/>
    <row r="552" ht="12.5" hidden="1"/>
    <row r="553" ht="12.5" hidden="1"/>
    <row r="554" ht="12.5" hidden="1"/>
    <row r="555" ht="12.5" hidden="1"/>
    <row r="556" ht="12.5" hidden="1"/>
    <row r="557" ht="12.5" hidden="1"/>
    <row r="558" ht="12.5" hidden="1"/>
    <row r="559" ht="12.5" hidden="1"/>
    <row r="560" ht="12.5" hidden="1"/>
    <row r="561" ht="12.5" hidden="1"/>
    <row r="562" ht="12.5" hidden="1"/>
    <row r="563" ht="12.5" hidden="1"/>
    <row r="564" ht="12.5" hidden="1"/>
    <row r="565" ht="12.5" hidden="1"/>
    <row r="566" ht="12.5" hidden="1"/>
    <row r="567" ht="12.5" hidden="1"/>
    <row r="568" ht="12.5" hidden="1"/>
    <row r="569" ht="12.5" hidden="1"/>
    <row r="570" ht="12.5" hidden="1"/>
    <row r="571" ht="12.5" hidden="1"/>
    <row r="572" ht="12.5" hidden="1"/>
    <row r="573" ht="12.5" hidden="1"/>
    <row r="574" ht="12.5" hidden="1"/>
    <row r="575" ht="12.5" hidden="1"/>
    <row r="576" ht="12.5" hidden="1"/>
    <row r="577" ht="12.5" hidden="1"/>
    <row r="578" ht="12.5" hidden="1"/>
    <row r="579" ht="12.5" hidden="1"/>
    <row r="580" ht="12.5" hidden="1"/>
    <row r="581" ht="12.5" hidden="1"/>
    <row r="582" ht="12.5" hidden="1"/>
    <row r="583" ht="12.5" hidden="1"/>
    <row r="584" ht="12.5" hidden="1"/>
    <row r="585" ht="12.5" hidden="1"/>
    <row r="586" ht="12.5" hidden="1"/>
    <row r="587" ht="12.5" hidden="1"/>
    <row r="588" ht="12.5" hidden="1"/>
    <row r="589" ht="12.5" hidden="1"/>
    <row r="590" ht="12.5" hidden="1"/>
    <row r="591" ht="12.5" hidden="1"/>
    <row r="592" ht="12.5" hidden="1"/>
    <row r="593" ht="12.5" hidden="1"/>
    <row r="594" ht="12.5" hidden="1"/>
    <row r="595" ht="12.5" hidden="1"/>
    <row r="596" ht="12.5" hidden="1"/>
    <row r="597" ht="12.5" hidden="1"/>
    <row r="598" ht="12.5" hidden="1"/>
    <row r="599" ht="12.5" hidden="1"/>
    <row r="600" ht="12.5" hidden="1"/>
    <row r="601" ht="12.5" hidden="1"/>
    <row r="602" ht="12.5" hidden="1"/>
    <row r="603" ht="12.5" hidden="1"/>
    <row r="604" ht="12.5" hidden="1"/>
    <row r="605" ht="12.5" hidden="1"/>
    <row r="606" ht="12.5" hidden="1"/>
    <row r="607" ht="12.5" hidden="1"/>
    <row r="608" ht="12.5" hidden="1"/>
    <row r="609" ht="12.5" hidden="1"/>
    <row r="610" ht="12.5" hidden="1"/>
    <row r="611" ht="12.5" hidden="1"/>
    <row r="612" ht="12.5" hidden="1"/>
    <row r="613" ht="12.5" hidden="1"/>
    <row r="614" ht="12.5" hidden="1"/>
    <row r="615" ht="12.5" hidden="1"/>
    <row r="616" ht="12.5" hidden="1"/>
    <row r="617" ht="12.5" hidden="1"/>
    <row r="618" ht="12.5" hidden="1"/>
    <row r="619" ht="12.5" hidden="1"/>
    <row r="620" ht="12.5" hidden="1"/>
    <row r="621" ht="12.5" hidden="1"/>
    <row r="622" ht="12.5" hidden="1"/>
    <row r="623" ht="12.5" hidden="1"/>
    <row r="624" ht="12.5" hidden="1"/>
    <row r="625" ht="12.5" hidden="1"/>
    <row r="626" ht="12.5" hidden="1"/>
    <row r="627" ht="12.5" hidden="1"/>
    <row r="628" ht="12.5" hidden="1"/>
    <row r="629" ht="12.5" hidden="1"/>
    <row r="630" ht="12.5" hidden="1"/>
    <row r="631" ht="12.5" hidden="1"/>
    <row r="632" ht="12.5" hidden="1"/>
    <row r="633" ht="12.5" hidden="1"/>
    <row r="634" ht="12.5" hidden="1"/>
    <row r="635" ht="12.5" hidden="1"/>
    <row r="636" ht="12.5" hidden="1"/>
    <row r="637" ht="12.5" hidden="1"/>
    <row r="638" ht="12.5" hidden="1"/>
    <row r="639" ht="12.5" hidden="1"/>
    <row r="640" ht="12.5" hidden="1"/>
    <row r="641" ht="12.5" hidden="1"/>
    <row r="642" ht="12.5" hidden="1"/>
    <row r="643" ht="12.5" hidden="1"/>
    <row r="644" ht="12.5" hidden="1"/>
    <row r="645" ht="12.5" hidden="1"/>
    <row r="646" ht="12.5" hidden="1"/>
    <row r="647" ht="12.5" hidden="1"/>
    <row r="648" ht="12.5" hidden="1"/>
    <row r="649" ht="12.5" hidden="1"/>
    <row r="650" ht="12.5" hidden="1"/>
    <row r="651" ht="12.5" hidden="1"/>
    <row r="652" ht="12.5" hidden="1"/>
    <row r="653" ht="12.5" hidden="1"/>
    <row r="654" ht="12.5" hidden="1"/>
    <row r="655" ht="12.5" hidden="1"/>
    <row r="656" ht="12.5" hidden="1"/>
    <row r="657" ht="12.5" hidden="1"/>
    <row r="658" ht="12.5" hidden="1"/>
    <row r="659" ht="12.5" hidden="1"/>
    <row r="660" ht="12.5" hidden="1"/>
    <row r="661" ht="12.5" hidden="1"/>
    <row r="662" ht="12.5" hidden="1"/>
    <row r="663" ht="12.5" hidden="1"/>
    <row r="664" ht="12.5" hidden="1"/>
    <row r="665" ht="12.5" hidden="1"/>
    <row r="666" ht="12.5" hidden="1"/>
    <row r="667" ht="12.5" hidden="1"/>
    <row r="668" ht="12.5" hidden="1"/>
    <row r="669" ht="12.5" hidden="1"/>
    <row r="670" ht="12.5" hidden="1"/>
    <row r="671" ht="12.5" hidden="1"/>
    <row r="672" ht="12.5" hidden="1"/>
    <row r="673" ht="12.5" hidden="1"/>
    <row r="674" ht="12.5" hidden="1"/>
    <row r="675" ht="12.5" hidden="1"/>
    <row r="676" ht="12.5" hidden="1"/>
    <row r="677" ht="12.5" hidden="1"/>
    <row r="678" ht="12.5" hidden="1"/>
    <row r="679" ht="12.5" hidden="1"/>
    <row r="680" ht="12.5" hidden="1"/>
    <row r="681" ht="12.5" hidden="1"/>
    <row r="682" ht="12.5" hidden="1"/>
    <row r="683" ht="12.5" hidden="1"/>
    <row r="684" ht="12.5" hidden="1"/>
    <row r="685" ht="12.5" hidden="1"/>
    <row r="686" ht="12.5" hidden="1"/>
    <row r="687" ht="12.5" hidden="1"/>
    <row r="688" ht="12.5" hidden="1"/>
    <row r="689" ht="12.5" hidden="1"/>
    <row r="690" ht="12.5" hidden="1"/>
    <row r="691" ht="12.5" hidden="1"/>
    <row r="692" ht="12.5" hidden="1"/>
    <row r="693" ht="12.5" hidden="1"/>
    <row r="694" ht="12.5" hidden="1"/>
    <row r="695" ht="12.5" hidden="1"/>
    <row r="696" ht="12.5" hidden="1"/>
    <row r="697" ht="12.5" hidden="1"/>
    <row r="698" ht="12.5" hidden="1"/>
    <row r="699" ht="12.5" hidden="1"/>
    <row r="700" ht="12.5" hidden="1"/>
    <row r="701" ht="12.5" hidden="1"/>
    <row r="702" ht="12.5" hidden="1"/>
    <row r="703" ht="12.5" hidden="1"/>
    <row r="704" ht="12.5" hidden="1"/>
    <row r="705" ht="12.5" hidden="1"/>
    <row r="706" ht="12.5" hidden="1"/>
    <row r="707" ht="12.5" hidden="1"/>
    <row r="708" ht="12.5" hidden="1"/>
    <row r="709" ht="12.5" hidden="1"/>
    <row r="710" ht="12.5" hidden="1"/>
    <row r="711" ht="12.5" hidden="1"/>
    <row r="712" ht="12.5" hidden="1"/>
    <row r="713" ht="12.5" hidden="1"/>
    <row r="714" ht="12.5" hidden="1"/>
    <row r="715" ht="12.5" hidden="1"/>
    <row r="716" ht="12.5" hidden="1"/>
    <row r="717" ht="12.5" hidden="1"/>
    <row r="718" ht="12.5" hidden="1"/>
    <row r="719" ht="12.5" hidden="1"/>
    <row r="720" ht="12.5" hidden="1"/>
    <row r="721" ht="12.5" hidden="1"/>
    <row r="722" ht="12.5" hidden="1"/>
    <row r="723" ht="12.5" hidden="1"/>
    <row r="724" ht="12.5" hidden="1"/>
    <row r="725" ht="12.5" hidden="1"/>
    <row r="726" ht="12.5" hidden="1"/>
    <row r="727" ht="12.5" hidden="1"/>
    <row r="728" ht="12.5" hidden="1"/>
    <row r="729" ht="12.5" hidden="1"/>
    <row r="730" ht="12.5" hidden="1"/>
    <row r="731" ht="12.5" hidden="1"/>
    <row r="732" ht="12.5" hidden="1"/>
    <row r="733" ht="12.5" hidden="1"/>
    <row r="734" ht="12.5" hidden="1"/>
    <row r="735" ht="12.5" hidden="1"/>
    <row r="736" ht="12.5" hidden="1"/>
    <row r="737" ht="12.5" hidden="1"/>
    <row r="738" ht="12.5" hidden="1"/>
    <row r="739" ht="12.5" hidden="1"/>
    <row r="740" ht="12.5" hidden="1"/>
    <row r="741" ht="12.5" hidden="1"/>
    <row r="742" ht="12.5" hidden="1"/>
    <row r="743" ht="12.5" hidden="1"/>
    <row r="744" ht="12.5" hidden="1"/>
    <row r="745" ht="12.5" hidden="1"/>
    <row r="746" ht="12.5" hidden="1"/>
    <row r="747" ht="12.5" hidden="1"/>
    <row r="748" ht="12.5" hidden="1"/>
    <row r="749" ht="12.5" hidden="1"/>
    <row r="750" ht="12.5" hidden="1"/>
    <row r="751" ht="12.5" hidden="1"/>
    <row r="752" ht="12.5" hidden="1"/>
    <row r="753" ht="12.5" hidden="1"/>
    <row r="754" ht="12.5" hidden="1"/>
    <row r="755" ht="12.5" hidden="1"/>
    <row r="756" ht="12.5" hidden="1"/>
    <row r="757" ht="12.5" hidden="1"/>
    <row r="758" ht="12.5" hidden="1"/>
    <row r="759" ht="12.5" hidden="1"/>
    <row r="760" ht="12.5" hidden="1"/>
    <row r="761" ht="12.5" hidden="1"/>
    <row r="762" ht="12.5" hidden="1"/>
    <row r="763" ht="12.5" hidden="1"/>
    <row r="764" ht="12.5" hidden="1"/>
    <row r="765" ht="12.5" hidden="1"/>
    <row r="766" ht="12.5" hidden="1"/>
    <row r="767" ht="12.5" hidden="1"/>
    <row r="768" ht="12.5" hidden="1"/>
    <row r="769" ht="12.5" hidden="1"/>
    <row r="770" ht="12.5" hidden="1"/>
    <row r="771" ht="12.5" hidden="1"/>
    <row r="772" ht="12.5" hidden="1"/>
    <row r="773" ht="12.5" hidden="1"/>
    <row r="774" ht="12.5" hidden="1"/>
    <row r="775" ht="12.5" hidden="1"/>
    <row r="776" ht="12.5" hidden="1"/>
    <row r="777" ht="12.5" hidden="1"/>
    <row r="778" ht="12.5" hidden="1"/>
    <row r="779" ht="12.5" hidden="1"/>
    <row r="780" ht="12.5" hidden="1"/>
    <row r="781" ht="12.5" hidden="1"/>
    <row r="782" ht="12.5" hidden="1"/>
    <row r="783" ht="12.5" hidden="1"/>
    <row r="784" ht="12.5" hidden="1"/>
    <row r="785" ht="12.5" hidden="1"/>
    <row r="786" ht="12.5" hidden="1"/>
    <row r="787" ht="12.5" hidden="1"/>
    <row r="788" ht="12.5" hidden="1"/>
    <row r="789" ht="12.5" hidden="1"/>
    <row r="790" ht="12.5" hidden="1"/>
    <row r="791" ht="12.5" hidden="1"/>
    <row r="792" ht="12.5" hidden="1"/>
    <row r="793" ht="12.5" hidden="1"/>
    <row r="794" ht="12.5" hidden="1"/>
    <row r="795" ht="12.5" hidden="1"/>
    <row r="796" ht="12.5" hidden="1"/>
    <row r="797" ht="12.5" hidden="1"/>
    <row r="798" ht="12.5" hidden="1"/>
    <row r="799" ht="12.5" hidden="1"/>
    <row r="800" ht="12.5" hidden="1"/>
    <row r="801" ht="12.5" hidden="1"/>
    <row r="802" ht="12.5" hidden="1"/>
    <row r="803" ht="12.5" hidden="1"/>
    <row r="804" ht="12.5" hidden="1"/>
    <row r="805" ht="12.5" hidden="1"/>
    <row r="806" ht="12.5" hidden="1"/>
    <row r="807" ht="12.5" hidden="1"/>
    <row r="808" ht="12.5" hidden="1"/>
    <row r="809" ht="12.5" hidden="1"/>
    <row r="810" ht="12.5" hidden="1"/>
    <row r="811" ht="12.5" hidden="1"/>
    <row r="812" ht="12.5" hidden="1"/>
    <row r="813" ht="12.5" hidden="1"/>
    <row r="814" ht="12.5" hidden="1"/>
    <row r="815" ht="12.5" hidden="1"/>
    <row r="816" ht="12.5" hidden="1"/>
    <row r="817" ht="12.5" hidden="1"/>
    <row r="818" ht="12.5" hidden="1"/>
    <row r="819" ht="12.5" hidden="1"/>
    <row r="820" ht="12.5" hidden="1"/>
    <row r="821" ht="12.5" hidden="1"/>
    <row r="822" ht="12.5" hidden="1"/>
    <row r="823" ht="12.5" hidden="1"/>
    <row r="824" ht="12.5" hidden="1"/>
    <row r="825" ht="12.5" hidden="1"/>
    <row r="826" ht="12.5" hidden="1"/>
    <row r="827" ht="12.5" hidden="1"/>
    <row r="828" ht="12.5" hidden="1"/>
    <row r="829" ht="12.5" hidden="1"/>
    <row r="830" ht="12.5" hidden="1"/>
    <row r="831" ht="12.5" hidden="1"/>
    <row r="832" ht="12.5" hidden="1"/>
    <row r="833" ht="12.5" hidden="1"/>
    <row r="834" ht="12.5" hidden="1"/>
    <row r="835" ht="12.5" hidden="1"/>
    <row r="836" ht="12.5" hidden="1"/>
    <row r="837" ht="12.5" hidden="1"/>
    <row r="838" ht="12.5" hidden="1"/>
    <row r="839" ht="12.5" hidden="1"/>
    <row r="840" ht="12.5" hidden="1"/>
    <row r="841" ht="12.5" hidden="1"/>
    <row r="842" ht="12.5" hidden="1"/>
    <row r="843" ht="12.5" hidden="1"/>
    <row r="844" ht="12.5" hidden="1"/>
    <row r="845" ht="12.5" hidden="1"/>
    <row r="846" ht="12.5" hidden="1"/>
    <row r="847" ht="12.5" hidden="1"/>
    <row r="848" ht="12.5" hidden="1"/>
    <row r="849" ht="12.5" hidden="1"/>
    <row r="850" ht="12.5" hidden="1"/>
    <row r="851" ht="12.5" hidden="1"/>
    <row r="852" ht="12.5" hidden="1"/>
    <row r="853" ht="12.5" hidden="1"/>
    <row r="854" ht="12.5" hidden="1"/>
    <row r="855" ht="12.5" hidden="1"/>
    <row r="856" ht="12.5" hidden="1"/>
    <row r="857" ht="12.5" hidden="1"/>
    <row r="858" ht="12.5" hidden="1"/>
    <row r="859" ht="12.5" hidden="1"/>
    <row r="860" ht="12.5" hidden="1"/>
    <row r="861" ht="12.5" hidden="1"/>
    <row r="862" ht="12.5" hidden="1"/>
    <row r="863" ht="12.5" hidden="1"/>
    <row r="864" ht="12.5" hidden="1"/>
    <row r="865" ht="12.5" hidden="1"/>
    <row r="866" ht="12.5" hidden="1"/>
    <row r="867" ht="12.5" hidden="1"/>
    <row r="868" ht="12.5" hidden="1"/>
    <row r="869" ht="12.5" hidden="1"/>
    <row r="870" ht="12.5" hidden="1"/>
    <row r="871" ht="12.5" hidden="1"/>
    <row r="872" ht="12.5" hidden="1"/>
    <row r="873" ht="12.5" hidden="1"/>
    <row r="874" ht="12.5" hidden="1"/>
    <row r="875" ht="12.5" hidden="1"/>
    <row r="876" ht="12.5" hidden="1"/>
    <row r="877" ht="12.5" hidden="1"/>
    <row r="878" ht="12.5" hidden="1"/>
    <row r="879" ht="12.5" hidden="1"/>
    <row r="880" ht="12.5" hidden="1"/>
    <row r="881" ht="12.5" hidden="1"/>
    <row r="882" ht="12.5" hidden="1"/>
    <row r="883" ht="12.5" hidden="1"/>
    <row r="884" ht="12.5" hidden="1"/>
    <row r="885" ht="12.5" hidden="1"/>
    <row r="886" ht="12.5" hidden="1"/>
    <row r="887" ht="12.5" hidden="1"/>
    <row r="888" ht="12.5" hidden="1"/>
    <row r="889" ht="12.5" hidden="1"/>
    <row r="890" ht="12.5" hidden="1"/>
    <row r="891" ht="12.5" hidden="1"/>
    <row r="892" ht="12.5" hidden="1"/>
    <row r="893" ht="12.5" hidden="1"/>
    <row r="894" ht="12.5" hidden="1"/>
    <row r="895" ht="12.5" hidden="1"/>
    <row r="896" ht="12.5" hidden="1"/>
    <row r="897" ht="12.5" hidden="1"/>
    <row r="898" ht="12.5" hidden="1"/>
    <row r="899" ht="12.5" hidden="1"/>
    <row r="900" ht="12.5" hidden="1"/>
    <row r="901" ht="12.5" hidden="1"/>
    <row r="902" ht="12.5" hidden="1"/>
    <row r="903" ht="12.5" hidden="1"/>
    <row r="904" ht="12.5" hidden="1"/>
    <row r="905" ht="12.5" hidden="1"/>
    <row r="906" ht="12.5" hidden="1"/>
    <row r="907" ht="12.5" hidden="1"/>
    <row r="908" ht="12.5" hidden="1"/>
    <row r="909" ht="12.5" hidden="1"/>
    <row r="910" ht="12.5" hidden="1"/>
    <row r="911" ht="12.5" hidden="1"/>
    <row r="912" ht="12.5" hidden="1"/>
    <row r="913" ht="12.5" hidden="1"/>
    <row r="914" ht="12.5" hidden="1"/>
    <row r="915" ht="12.5" hidden="1"/>
    <row r="916" ht="12.5" hidden="1"/>
    <row r="917" ht="12.5" hidden="1"/>
    <row r="918" ht="12.5" hidden="1"/>
    <row r="919" ht="12.5" hidden="1"/>
    <row r="920" ht="12.5" hidden="1"/>
    <row r="921" ht="12.5" hidden="1"/>
    <row r="922" ht="12.5" hidden="1"/>
    <row r="923" ht="12.5" hidden="1"/>
    <row r="924" ht="12.5" hidden="1"/>
    <row r="925" ht="12.5" hidden="1"/>
    <row r="926" ht="12.5" hidden="1"/>
    <row r="927" ht="12.5" hidden="1"/>
    <row r="928" ht="12.5" hidden="1"/>
    <row r="929" ht="12.5" hidden="1"/>
    <row r="930" ht="12.5" hidden="1"/>
    <row r="931" ht="12.5" hidden="1"/>
    <row r="932" ht="12.5" hidden="1"/>
    <row r="933" ht="12.5" hidden="1"/>
    <row r="934" ht="12.5" hidden="1"/>
    <row r="935" ht="12.5" hidden="1"/>
    <row r="936" ht="12.5" hidden="1"/>
    <row r="937" ht="12.5" hidden="1"/>
    <row r="938" ht="12.5" hidden="1"/>
    <row r="939" ht="12.5" hidden="1"/>
    <row r="940" ht="12.5" hidden="1"/>
    <row r="941" ht="12.5" hidden="1"/>
    <row r="942" ht="12.5" hidden="1"/>
    <row r="943" ht="12.5" hidden="1"/>
    <row r="944" ht="12.5" hidden="1"/>
    <row r="945" ht="12.5" hidden="1"/>
    <row r="946" ht="12.5" hidden="1"/>
    <row r="947" ht="12.5" hidden="1"/>
    <row r="948" ht="12.5" hidden="1"/>
    <row r="949" ht="12.5" hidden="1"/>
    <row r="950" ht="12.5" hidden="1"/>
    <row r="951" ht="12.5" hidden="1"/>
    <row r="952" ht="12.5" hidden="1"/>
    <row r="953" ht="12.5" hidden="1"/>
    <row r="954" ht="12.5" hidden="1"/>
    <row r="955" ht="12.5" hidden="1"/>
    <row r="956" ht="12.5" hidden="1"/>
    <row r="957" ht="12.5" hidden="1"/>
    <row r="958" ht="12.5" hidden="1"/>
    <row r="959" ht="12.5" hidden="1"/>
    <row r="960" ht="12.5" hidden="1"/>
    <row r="961" ht="12.5" hidden="1"/>
    <row r="962" ht="12.5" hidden="1"/>
    <row r="963" ht="12.5" hidden="1"/>
    <row r="964" ht="12.5" hidden="1"/>
    <row r="965" ht="12.5" hidden="1"/>
    <row r="966" ht="12.5" hidden="1"/>
    <row r="967" ht="12.5" hidden="1"/>
    <row r="968" ht="12.5" hidden="1"/>
    <row r="969" ht="12.5" hidden="1"/>
    <row r="970" ht="12.5" hidden="1"/>
    <row r="971" ht="12.5" hidden="1"/>
    <row r="972" ht="12.5" hidden="1"/>
    <row r="973" ht="12.5" hidden="1"/>
    <row r="974" ht="12.5" hidden="1"/>
    <row r="975" ht="12.5" hidden="1"/>
    <row r="976" ht="12.5" hidden="1"/>
    <row r="977" ht="12.5" hidden="1"/>
    <row r="978" ht="12.5" hidden="1"/>
    <row r="979" ht="12.5" hidden="1"/>
    <row r="980" ht="12.5" hidden="1"/>
    <row r="981" ht="12.5" hidden="1"/>
    <row r="982" ht="12.5" hidden="1"/>
    <row r="983" ht="12.5" hidden="1"/>
    <row r="984" ht="12.5" hidden="1"/>
    <row r="985" ht="12.5" hidden="1"/>
    <row r="986" ht="12.5" hidden="1"/>
    <row r="987" ht="12.5" hidden="1"/>
    <row r="988" ht="12.5" hidden="1"/>
    <row r="989" ht="12.5" hidden="1"/>
    <row r="990" ht="12.5" hidden="1"/>
    <row r="991" ht="12.5" hidden="1"/>
    <row r="992" ht="12.5" hidden="1"/>
    <row r="993" ht="12.5" hidden="1"/>
    <row r="994" ht="12.5" hidden="1"/>
    <row r="995" ht="12.5" hidden="1"/>
    <row r="996" ht="12.5" hidden="1"/>
    <row r="997" ht="12.5" hidden="1"/>
    <row r="998" ht="12.5" hidden="1"/>
    <row r="999" ht="12.5" hidden="1"/>
    <row r="1000" ht="12.5" hidden="1"/>
    <row r="1001" ht="12.5" hidden="1"/>
    <row r="1002" ht="12.5" hidden="1"/>
    <row r="1003" ht="12.5" hidden="1"/>
    <row r="1004" ht="12.5" hidden="1"/>
    <row r="1005" ht="12.5" hidden="1"/>
    <row r="1006" ht="12.5" hidden="1"/>
    <row r="1007" ht="12.5" hidden="1"/>
    <row r="1008" ht="12.5" hidden="1"/>
    <row r="1009" ht="12.5" hidden="1"/>
    <row r="1010" ht="12.5" hidden="1"/>
    <row r="1011" ht="12.5" hidden="1"/>
    <row r="1012" ht="12.5" hidden="1"/>
    <row r="1013" ht="12.5" hidden="1"/>
    <row r="1014" ht="12.5" hidden="1"/>
    <row r="1015" ht="12.5" hidden="1"/>
    <row r="1016" ht="12.5" hidden="1"/>
    <row r="1017" ht="12.5" hidden="1"/>
    <row r="1018" ht="12.5" hidden="1"/>
    <row r="1019" ht="12.5" hidden="1"/>
  </sheetData>
  <mergeCells count="13">
    <mergeCell ref="A1:P1"/>
    <mergeCell ref="A50:P50"/>
    <mergeCell ref="A2:P2"/>
    <mergeCell ref="A3:P3"/>
    <mergeCell ref="A30:A33"/>
    <mergeCell ref="A34:A37"/>
    <mergeCell ref="A38:A40"/>
    <mergeCell ref="A41:A43"/>
    <mergeCell ref="A44:A47"/>
    <mergeCell ref="A5:P5"/>
    <mergeCell ref="A27:P27"/>
    <mergeCell ref="D43:I48"/>
    <mergeCell ref="A29:B29"/>
  </mergeCell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C9DAF8"/>
    <outlinePr summaryBelow="0" summaryRight="0"/>
  </sheetPr>
  <dimension ref="A1"/>
  <sheetViews>
    <sheetView workbookViewId="0"/>
  </sheetViews>
  <sheetFormatPr baseColWidth="10" defaultColWidth="12.54296875" defaultRowHeight="15.75" customHeight="1"/>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CE5CD"/>
    <outlinePr summaryBelow="0" summaryRight="0"/>
  </sheetPr>
  <dimension ref="A1:AA1034"/>
  <sheetViews>
    <sheetView topLeftCell="A21" zoomScale="85" zoomScaleNormal="85" workbookViewId="0">
      <selection activeCell="D37" sqref="D37"/>
    </sheetView>
  </sheetViews>
  <sheetFormatPr baseColWidth="10" defaultColWidth="0" defaultRowHeight="15.75" customHeight="1" zeroHeight="1"/>
  <cols>
    <col min="1" max="1" width="75.1796875" customWidth="1"/>
    <col min="2" max="2" width="50.1796875" customWidth="1"/>
    <col min="3" max="3" width="23.54296875" customWidth="1"/>
    <col min="4" max="4" width="23.81640625" bestFit="1" customWidth="1"/>
    <col min="5" max="5" width="18.81640625" customWidth="1"/>
    <col min="6" max="6" width="3" customWidth="1"/>
    <col min="7" max="26" width="12.54296875" hidden="1" customWidth="1"/>
    <col min="27" max="27" width="12.54296875" customWidth="1"/>
    <col min="28" max="16384" width="12.54296875" hidden="1"/>
  </cols>
  <sheetData>
    <row r="1" spans="1:27" ht="23">
      <c r="A1" s="216" t="s">
        <v>270</v>
      </c>
      <c r="B1" s="217"/>
      <c r="C1" s="217"/>
      <c r="D1" s="217"/>
      <c r="E1" s="217"/>
      <c r="F1" s="217"/>
      <c r="AA1" s="211"/>
    </row>
    <row r="2" spans="1:27" ht="15.75" customHeight="1">
      <c r="A2" s="200"/>
      <c r="B2" s="200"/>
      <c r="C2" s="200"/>
      <c r="D2" s="200"/>
      <c r="E2" s="200"/>
      <c r="F2" s="200"/>
      <c r="AA2" s="211"/>
    </row>
    <row r="3" spans="1:27" ht="13">
      <c r="A3" s="7" t="s">
        <v>21</v>
      </c>
      <c r="B3" s="212"/>
      <c r="C3" s="212"/>
      <c r="D3" s="212"/>
      <c r="E3" s="212"/>
      <c r="F3" s="212"/>
      <c r="AA3" s="211"/>
    </row>
    <row r="4" spans="1:27" ht="15.75" customHeight="1">
      <c r="A4" s="200"/>
      <c r="B4" s="200"/>
      <c r="C4" s="200"/>
      <c r="D4" s="200"/>
      <c r="E4" s="200"/>
      <c r="F4" s="200"/>
      <c r="AA4" s="211"/>
    </row>
    <row r="5" spans="1:27" ht="13">
      <c r="A5" s="8" t="s">
        <v>22</v>
      </c>
      <c r="C5" s="218" t="s">
        <v>272</v>
      </c>
      <c r="D5" s="200"/>
      <c r="E5" s="200"/>
      <c r="F5" s="200"/>
      <c r="AA5" s="211"/>
    </row>
    <row r="6" spans="1:27" ht="13">
      <c r="A6" s="8" t="s">
        <v>23</v>
      </c>
      <c r="B6" s="9"/>
      <c r="C6" s="219" t="s">
        <v>273</v>
      </c>
      <c r="D6" s="200"/>
      <c r="E6" s="200"/>
      <c r="F6" s="200"/>
      <c r="AA6" s="211"/>
    </row>
    <row r="7" spans="1:27" ht="15.75" customHeight="1">
      <c r="A7" s="211"/>
      <c r="B7" s="211"/>
      <c r="C7" s="211"/>
      <c r="D7" s="211"/>
      <c r="E7" s="211"/>
      <c r="F7" s="211"/>
      <c r="AA7" s="211"/>
    </row>
    <row r="8" spans="1:27" ht="15.5" customHeight="1">
      <c r="A8" s="211"/>
      <c r="B8" s="211"/>
      <c r="C8" s="211"/>
      <c r="D8" s="211"/>
      <c r="E8" s="211"/>
      <c r="F8" s="211"/>
      <c r="AA8" s="211"/>
    </row>
    <row r="9" spans="1:27" ht="15.5">
      <c r="A9" s="154" t="s">
        <v>24</v>
      </c>
      <c r="B9" s="154" t="s">
        <v>25</v>
      </c>
      <c r="C9" s="154" t="s">
        <v>26</v>
      </c>
      <c r="D9" s="154" t="s">
        <v>27</v>
      </c>
      <c r="E9" s="154" t="s">
        <v>5</v>
      </c>
      <c r="F9" s="211"/>
      <c r="AA9" s="211"/>
    </row>
    <row r="10" spans="1:27" ht="13">
      <c r="A10" s="148" t="s">
        <v>28</v>
      </c>
      <c r="B10" s="164" t="s">
        <v>47</v>
      </c>
      <c r="C10" s="164">
        <v>10000</v>
      </c>
      <c r="D10" s="149">
        <f t="shared" ref="D10:D16" si="0">IF(LEFT(B10,7)="Fioul d", C10/1.07,IF(LEFT(B10,7)="Fioul l",C10/1.06,IF(LEFT(B10,3)="Gaz",C10*VLOOKUP(B10,$A$45:$B$51,2,FALSE),IF(LEFT(B10,3)="Gra",C10*VLOOKUP(B10,$A$44:$B$51,2,FALSE)," "))))</f>
        <v>9433.9622641509432</v>
      </c>
      <c r="E10" s="150">
        <f>IFERROR(VLOOKUP(B10,$A$45:$D$51,4,FALSE)," ")</f>
        <v>0</v>
      </c>
      <c r="F10" s="211"/>
      <c r="AA10" s="211"/>
    </row>
    <row r="11" spans="1:27" ht="13">
      <c r="A11" s="10" t="s">
        <v>29</v>
      </c>
      <c r="B11" s="45"/>
      <c r="C11" s="45"/>
      <c r="D11" s="12" t="str">
        <f t="shared" si="0"/>
        <v xml:space="preserve"> </v>
      </c>
      <c r="E11" s="13" t="str">
        <f t="shared" ref="E11:E16" si="1">IFERROR(VLOOKUP(B11,$A$45:$D$51,4,FALSE)," ")</f>
        <v xml:space="preserve"> </v>
      </c>
      <c r="F11" s="211"/>
      <c r="AA11" s="211"/>
    </row>
    <row r="12" spans="1:27" ht="12.5">
      <c r="A12" s="14"/>
      <c r="B12" s="45"/>
      <c r="C12" s="45"/>
      <c r="D12" s="12" t="str">
        <f t="shared" si="0"/>
        <v xml:space="preserve"> </v>
      </c>
      <c r="E12" s="13" t="str">
        <f t="shared" si="1"/>
        <v xml:space="preserve"> </v>
      </c>
      <c r="F12" s="211"/>
      <c r="AA12" s="211"/>
    </row>
    <row r="13" spans="1:27" ht="12.5">
      <c r="A13" s="14"/>
      <c r="B13" s="45"/>
      <c r="C13" s="45"/>
      <c r="D13" s="12" t="str">
        <f t="shared" si="0"/>
        <v xml:space="preserve"> </v>
      </c>
      <c r="E13" s="13" t="str">
        <f t="shared" si="1"/>
        <v xml:space="preserve"> </v>
      </c>
      <c r="F13" s="211"/>
      <c r="AA13" s="211"/>
    </row>
    <row r="14" spans="1:27" ht="13">
      <c r="A14" s="14"/>
      <c r="B14" s="165"/>
      <c r="C14" s="45"/>
      <c r="D14" s="12" t="str">
        <f t="shared" si="0"/>
        <v xml:space="preserve"> </v>
      </c>
      <c r="E14" s="13" t="str">
        <f t="shared" si="1"/>
        <v xml:space="preserve"> </v>
      </c>
      <c r="F14" s="211"/>
      <c r="AA14" s="211"/>
    </row>
    <row r="15" spans="1:27" ht="12.5">
      <c r="A15" s="14"/>
      <c r="B15" s="45"/>
      <c r="C15" s="45"/>
      <c r="D15" s="12" t="str">
        <f t="shared" si="0"/>
        <v xml:space="preserve"> </v>
      </c>
      <c r="E15" s="13" t="str">
        <f t="shared" si="1"/>
        <v xml:space="preserve"> </v>
      </c>
      <c r="F15" s="211"/>
      <c r="AA15" s="211"/>
    </row>
    <row r="16" spans="1:27" ht="12.5">
      <c r="A16" s="14"/>
      <c r="B16" s="45"/>
      <c r="C16" s="45"/>
      <c r="D16" s="12" t="str">
        <f t="shared" si="0"/>
        <v xml:space="preserve"> </v>
      </c>
      <c r="E16" s="13" t="str">
        <f t="shared" si="1"/>
        <v xml:space="preserve"> </v>
      </c>
      <c r="F16" s="211"/>
      <c r="AA16" s="211"/>
    </row>
    <row r="17" spans="1:27" ht="13">
      <c r="A17" s="211"/>
      <c r="B17" s="211"/>
      <c r="C17" s="16" t="s">
        <v>6</v>
      </c>
      <c r="D17" s="17">
        <f>SUM($D$10:D16)</f>
        <v>9433.9622641509432</v>
      </c>
      <c r="E17" s="16" t="str">
        <f ca="1">IFERROR(__xludf.DUMMYFUNCTION("IFERROR(AVERAGE.WEIGHTED(E10:E16,D10:D16),"" "")")," ")</f>
        <v xml:space="preserve"> </v>
      </c>
      <c r="F17" s="211"/>
      <c r="AA17" s="211"/>
    </row>
    <row r="18" spans="1:27" ht="15.75" customHeight="1">
      <c r="A18" s="211"/>
      <c r="B18" s="211"/>
      <c r="C18" s="211"/>
      <c r="D18" s="211"/>
      <c r="E18" s="211"/>
      <c r="F18" s="211"/>
      <c r="AA18" s="211"/>
    </row>
    <row r="19" spans="1:27" ht="15.5" customHeight="1">
      <c r="A19" s="211"/>
      <c r="B19" s="211"/>
      <c r="C19" s="211"/>
      <c r="D19" s="211"/>
      <c r="E19" s="211"/>
      <c r="F19" s="211"/>
      <c r="H19" s="6"/>
      <c r="I19" s="6"/>
      <c r="AA19" s="211"/>
    </row>
    <row r="20" spans="1:27" ht="15.5">
      <c r="A20" s="154" t="s">
        <v>8</v>
      </c>
      <c r="B20" s="154" t="s">
        <v>30</v>
      </c>
      <c r="C20" s="154" t="s">
        <v>26</v>
      </c>
      <c r="D20" s="154" t="s">
        <v>27</v>
      </c>
      <c r="E20" s="154" t="s">
        <v>5</v>
      </c>
      <c r="F20" s="211"/>
      <c r="H20" s="6"/>
      <c r="I20" s="6"/>
      <c r="AA20" s="211"/>
    </row>
    <row r="21" spans="1:27" ht="13">
      <c r="A21" s="148" t="s">
        <v>31</v>
      </c>
      <c r="B21" s="164" t="s">
        <v>56</v>
      </c>
      <c r="C21" s="164">
        <v>10000</v>
      </c>
      <c r="D21" s="151">
        <f>IFERROR(C21*VLOOKUP(B21,$A$54:$B$55,2,FALSE)," ")</f>
        <v>646.99999999999989</v>
      </c>
      <c r="E21" s="150">
        <f>IFERROR(VLOOKUP(B21,$A$54:$D$55,4,FALSE)," ")</f>
        <v>1</v>
      </c>
      <c r="F21" s="211"/>
      <c r="H21" s="6"/>
      <c r="I21" s="6"/>
      <c r="AA21" s="211"/>
    </row>
    <row r="22" spans="1:27" ht="13">
      <c r="A22" s="10" t="s">
        <v>32</v>
      </c>
      <c r="B22" s="45"/>
      <c r="C22" s="45"/>
      <c r="D22" s="18" t="str">
        <f t="shared" ref="D22:D24" si="2">IFERROR(C22*VLOOKUP(B22,$A$54:$B$55,2,FALSE)," ")</f>
        <v xml:space="preserve"> </v>
      </c>
      <c r="E22" s="13" t="str">
        <f t="shared" ref="E22:E24" si="3">IFERROR(VLOOKUP(B22,$A$54:$D$55,4,FALSE)," ")</f>
        <v xml:space="preserve"> </v>
      </c>
      <c r="F22" s="211"/>
      <c r="H22" s="6"/>
      <c r="I22" s="6"/>
      <c r="AA22" s="211"/>
    </row>
    <row r="23" spans="1:27" ht="13">
      <c r="A23" s="10"/>
      <c r="B23" s="45"/>
      <c r="C23" s="45"/>
      <c r="D23" s="18" t="str">
        <f t="shared" si="2"/>
        <v xml:space="preserve"> </v>
      </c>
      <c r="E23" s="13" t="str">
        <f t="shared" si="3"/>
        <v xml:space="preserve"> </v>
      </c>
      <c r="F23" s="211"/>
      <c r="H23" s="6"/>
      <c r="I23" s="6"/>
      <c r="AA23" s="211"/>
    </row>
    <row r="24" spans="1:27" ht="13">
      <c r="A24" s="10"/>
      <c r="B24" s="45"/>
      <c r="C24" s="45"/>
      <c r="D24" s="18" t="str">
        <f t="shared" si="2"/>
        <v xml:space="preserve"> </v>
      </c>
      <c r="E24" s="13" t="str">
        <f t="shared" si="3"/>
        <v xml:space="preserve"> </v>
      </c>
      <c r="F24" s="211"/>
      <c r="H24" s="6"/>
      <c r="I24" s="6"/>
      <c r="AA24" s="211"/>
    </row>
    <row r="25" spans="1:27" ht="13">
      <c r="A25" s="211"/>
      <c r="B25" s="211"/>
      <c r="C25" s="16" t="s">
        <v>6</v>
      </c>
      <c r="D25" s="16">
        <f>SUM($D$21:D24)</f>
        <v>646.99999999999989</v>
      </c>
      <c r="E25" s="16" t="str">
        <f ca="1">IFERROR(__xludf.DUMMYFUNCTION("IFERROR(AVERAGE.WEIGHTED(E21:E24,D21:D24),"" "")")," ")</f>
        <v xml:space="preserve"> </v>
      </c>
      <c r="F25" s="211"/>
      <c r="H25" s="6"/>
      <c r="I25" s="6"/>
      <c r="AA25" s="211"/>
    </row>
    <row r="26" spans="1:27" ht="12.5">
      <c r="A26" s="211"/>
      <c r="B26" s="211"/>
      <c r="C26" s="211"/>
      <c r="D26" s="211"/>
      <c r="E26" s="211"/>
      <c r="F26" s="211"/>
      <c r="H26" s="6"/>
      <c r="I26" s="6"/>
      <c r="AA26" s="211"/>
    </row>
    <row r="27" spans="1:27" ht="15.5" customHeight="1">
      <c r="A27" s="211"/>
      <c r="B27" s="211"/>
      <c r="C27" s="211"/>
      <c r="D27" s="211"/>
      <c r="E27" s="211"/>
      <c r="F27" s="211"/>
      <c r="H27" s="6"/>
      <c r="I27" s="6"/>
      <c r="AA27" s="211"/>
    </row>
    <row r="28" spans="1:27" ht="15.5">
      <c r="A28" s="155" t="s">
        <v>274</v>
      </c>
      <c r="B28" s="155" t="s">
        <v>33</v>
      </c>
      <c r="C28" s="155" t="s">
        <v>34</v>
      </c>
      <c r="D28" s="155" t="s">
        <v>27</v>
      </c>
      <c r="E28" s="155" t="s">
        <v>5</v>
      </c>
      <c r="F28" s="211"/>
      <c r="H28" s="6"/>
      <c r="I28" s="6"/>
      <c r="AA28" s="211"/>
    </row>
    <row r="29" spans="1:27" ht="13">
      <c r="A29" s="148" t="s">
        <v>35</v>
      </c>
      <c r="B29" s="164" t="s">
        <v>60</v>
      </c>
      <c r="C29" s="164">
        <v>45</v>
      </c>
      <c r="D29" s="152">
        <f>IFERROR(C29*VLOOKUP(B29,$A$57:$B$65,2,FALSE)," ")</f>
        <v>30375</v>
      </c>
      <c r="E29" s="153">
        <f>IFERROR(VLOOKUP(B29,$A$57:$D$65,4,FALSE)," ")</f>
        <v>3</v>
      </c>
      <c r="F29" s="211"/>
      <c r="H29" s="6"/>
      <c r="I29" s="6"/>
      <c r="AA29" s="211"/>
    </row>
    <row r="30" spans="1:27" ht="13">
      <c r="A30" s="10" t="s">
        <v>36</v>
      </c>
      <c r="B30" s="45"/>
      <c r="C30" s="45"/>
      <c r="D30" s="19" t="str">
        <f>IFERROR(C30*VLOOKUP(B30,$A$57:$B$65,2,FALSE)," ")</f>
        <v xml:space="preserve"> </v>
      </c>
      <c r="E30" s="20" t="str">
        <f>IFERROR(VLOOKUP(B30,$A$57:$D$65,4,FALSE)," ")</f>
        <v xml:space="preserve"> </v>
      </c>
      <c r="F30" s="211"/>
      <c r="H30" s="6"/>
      <c r="I30" s="6"/>
      <c r="AA30" s="211"/>
    </row>
    <row r="31" spans="1:27" ht="13">
      <c r="A31" s="10"/>
      <c r="B31" s="45"/>
      <c r="C31" s="45"/>
      <c r="D31" s="19" t="str">
        <f>IFERROR(C31*VLOOKUP(B31,$A$57:$B$65,2,FALSE)," ")</f>
        <v xml:space="preserve"> </v>
      </c>
      <c r="E31" s="20" t="str">
        <f>IFERROR(VLOOKUP(B31,$A$57:$D$65,4,FALSE)," ")</f>
        <v xml:space="preserve"> </v>
      </c>
      <c r="F31" s="211"/>
      <c r="H31" s="6"/>
      <c r="I31" s="6"/>
      <c r="AA31" s="211"/>
    </row>
    <row r="32" spans="1:27" ht="13">
      <c r="A32" s="10"/>
      <c r="B32" s="45"/>
      <c r="C32" s="45"/>
      <c r="D32" s="19" t="str">
        <f>IFERROR(C32*VLOOKUP(B32,$A$57:$B$65,2,FALSE)," ")</f>
        <v xml:space="preserve"> </v>
      </c>
      <c r="E32" s="20" t="str">
        <f>IFERROR(VLOOKUP(B32,$A$57:$D$65,4,FALSE)," ")</f>
        <v xml:space="preserve"> </v>
      </c>
      <c r="F32" s="211"/>
      <c r="H32" s="6"/>
      <c r="I32" s="6"/>
      <c r="AA32" s="211"/>
    </row>
    <row r="33" spans="1:27" ht="13">
      <c r="A33" s="211"/>
      <c r="B33" s="211"/>
      <c r="C33" s="16" t="s">
        <v>6</v>
      </c>
      <c r="D33" s="16">
        <f>SUM($D$29:D32)</f>
        <v>30375</v>
      </c>
      <c r="E33" s="16" t="str">
        <f ca="1">IFERROR(__xludf.DUMMYFUNCTION("IFERROR(AVERAGE.WEIGHTED(E29:E32,D29:D32),"" "")")," ")</f>
        <v xml:space="preserve"> </v>
      </c>
      <c r="F33" s="211"/>
      <c r="H33" s="6"/>
      <c r="I33" s="6"/>
      <c r="AA33" s="211"/>
    </row>
    <row r="34" spans="1:27" ht="12.5">
      <c r="A34" s="211"/>
      <c r="B34" s="211"/>
      <c r="C34" s="211"/>
      <c r="D34" s="211"/>
      <c r="E34" s="211"/>
      <c r="F34" s="211"/>
      <c r="H34" s="6"/>
      <c r="I34" s="6"/>
      <c r="AA34" s="211"/>
    </row>
    <row r="35" spans="1:27" ht="15.5" customHeight="1">
      <c r="A35" s="211"/>
      <c r="B35" s="211"/>
      <c r="C35" s="211"/>
      <c r="D35" s="211"/>
      <c r="E35" s="211"/>
      <c r="F35" s="211"/>
      <c r="H35" s="6"/>
      <c r="I35" s="6"/>
      <c r="AA35" s="211"/>
    </row>
    <row r="36" spans="1:27" ht="15.5">
      <c r="A36" s="155" t="s">
        <v>295</v>
      </c>
      <c r="B36" s="155" t="s">
        <v>38</v>
      </c>
      <c r="C36" s="155" t="s">
        <v>34</v>
      </c>
      <c r="D36" s="155" t="s">
        <v>27</v>
      </c>
      <c r="E36" s="155" t="s">
        <v>5</v>
      </c>
      <c r="F36" s="211"/>
      <c r="H36" s="6"/>
      <c r="I36" s="6"/>
      <c r="AA36" s="211"/>
    </row>
    <row r="37" spans="1:27" ht="13">
      <c r="A37" s="148" t="s">
        <v>35</v>
      </c>
      <c r="B37" s="164" t="s">
        <v>70</v>
      </c>
      <c r="C37" s="164">
        <v>0.2</v>
      </c>
      <c r="D37" s="152">
        <f>IFERROR(C37*VLOOKUP(B37,$A$68:$B$74,2,FALSE)," ")</f>
        <v>53</v>
      </c>
      <c r="E37" s="153">
        <f>IFERROR(VLOOKUP(B37,$A$68:$D$74,4,FALSE)," ")</f>
        <v>0</v>
      </c>
      <c r="F37" s="211"/>
      <c r="H37" s="6"/>
      <c r="I37" s="6"/>
      <c r="AA37" s="211"/>
    </row>
    <row r="38" spans="1:27" ht="13">
      <c r="A38" s="10" t="s">
        <v>36</v>
      </c>
      <c r="B38" s="45"/>
      <c r="C38" s="45"/>
      <c r="D38" s="19" t="str">
        <f t="shared" ref="D38:D40" si="4">IFERROR(C38*VLOOKUP(B38,$A$68:$B$74,2,FALSE)," ")</f>
        <v xml:space="preserve"> </v>
      </c>
      <c r="E38" s="20" t="str">
        <f t="shared" ref="E38:E40" si="5">IFERROR(VLOOKUP(B38,$A$68:$D$74,4,FALSE)," ")</f>
        <v xml:space="preserve"> </v>
      </c>
      <c r="F38" s="211"/>
      <c r="H38" s="6"/>
      <c r="I38" s="6"/>
      <c r="AA38" s="211"/>
    </row>
    <row r="39" spans="1:27" ht="13">
      <c r="A39" s="10"/>
      <c r="B39" s="45"/>
      <c r="C39" s="45"/>
      <c r="D39" s="19" t="str">
        <f t="shared" si="4"/>
        <v xml:space="preserve"> </v>
      </c>
      <c r="E39" s="20" t="str">
        <f t="shared" si="5"/>
        <v xml:space="preserve"> </v>
      </c>
      <c r="F39" s="211"/>
      <c r="H39" s="6"/>
      <c r="I39" s="6"/>
      <c r="AA39" s="211"/>
    </row>
    <row r="40" spans="1:27" ht="13">
      <c r="A40" s="10"/>
      <c r="B40" s="45"/>
      <c r="C40" s="45"/>
      <c r="D40" s="19" t="str">
        <f t="shared" si="4"/>
        <v xml:space="preserve"> </v>
      </c>
      <c r="E40" s="20" t="str">
        <f t="shared" si="5"/>
        <v xml:space="preserve"> </v>
      </c>
      <c r="F40" s="211"/>
      <c r="H40" s="6"/>
      <c r="I40" s="6"/>
      <c r="AA40" s="211"/>
    </row>
    <row r="41" spans="1:27" ht="13">
      <c r="A41" s="211"/>
      <c r="B41" s="211"/>
      <c r="C41" s="16" t="s">
        <v>6</v>
      </c>
      <c r="D41" s="16">
        <f>SUM($D$29:D40)</f>
        <v>60803</v>
      </c>
      <c r="E41" s="16" t="str">
        <f ca="1">IFERROR(__xludf.DUMMYFUNCTION("IFERROR(AVERAGE.WEIGHTED(E37:E40,D37:D40),"" "")")," ")</f>
        <v xml:space="preserve"> </v>
      </c>
      <c r="F41" s="211"/>
      <c r="H41" s="6"/>
      <c r="I41" s="6"/>
      <c r="AA41" s="211"/>
    </row>
    <row r="42" spans="1:27" ht="15.75" customHeight="1">
      <c r="A42" s="211"/>
      <c r="B42" s="211"/>
      <c r="C42" s="211"/>
      <c r="D42" s="211"/>
      <c r="E42" s="211"/>
      <c r="F42" s="211"/>
      <c r="AA42" s="211"/>
    </row>
    <row r="43" spans="1:27" ht="13">
      <c r="A43" s="215" t="s">
        <v>39</v>
      </c>
      <c r="B43" s="200"/>
      <c r="C43" s="200"/>
      <c r="D43" s="200"/>
      <c r="E43" s="200"/>
      <c r="F43" s="1"/>
      <c r="AA43" s="211"/>
    </row>
    <row r="44" spans="1:27" ht="13">
      <c r="A44" s="21" t="s">
        <v>40</v>
      </c>
      <c r="B44" s="21" t="s">
        <v>41</v>
      </c>
      <c r="C44" s="21" t="s">
        <v>42</v>
      </c>
      <c r="D44" s="21" t="s">
        <v>5</v>
      </c>
      <c r="E44" s="21" t="s">
        <v>43</v>
      </c>
      <c r="F44" s="1"/>
      <c r="AA44" s="211"/>
    </row>
    <row r="45" spans="1:27" ht="12.5">
      <c r="A45" s="22" t="s">
        <v>44</v>
      </c>
      <c r="B45" s="22">
        <v>3.19</v>
      </c>
      <c r="C45" s="22" t="s">
        <v>45</v>
      </c>
      <c r="D45" s="23">
        <v>0</v>
      </c>
      <c r="E45" s="22" t="s">
        <v>46</v>
      </c>
      <c r="F45" s="1"/>
      <c r="AA45" s="211"/>
    </row>
    <row r="46" spans="1:27" ht="12.5">
      <c r="A46" s="22" t="s">
        <v>47</v>
      </c>
      <c r="B46" s="22">
        <v>3.25</v>
      </c>
      <c r="C46" s="22" t="s">
        <v>45</v>
      </c>
      <c r="D46" s="23">
        <v>0</v>
      </c>
      <c r="E46" s="22" t="s">
        <v>46</v>
      </c>
      <c r="F46" s="1"/>
      <c r="AA46" s="211"/>
    </row>
    <row r="47" spans="1:27" ht="12.5">
      <c r="A47" s="22" t="s">
        <v>48</v>
      </c>
      <c r="B47" s="22">
        <v>2.3199999999999998</v>
      </c>
      <c r="C47" s="22" t="s">
        <v>49</v>
      </c>
      <c r="D47" s="23">
        <v>0</v>
      </c>
      <c r="E47" s="22" t="s">
        <v>46</v>
      </c>
      <c r="F47" s="1"/>
      <c r="AA47" s="211"/>
    </row>
    <row r="48" spans="1:27" ht="12.5">
      <c r="A48" s="22" t="s">
        <v>50</v>
      </c>
      <c r="B48" s="22">
        <v>2.7E-2</v>
      </c>
      <c r="C48" s="22" t="s">
        <v>51</v>
      </c>
      <c r="D48" s="23">
        <v>4</v>
      </c>
      <c r="E48" s="22" t="s">
        <v>46</v>
      </c>
      <c r="F48" s="1"/>
      <c r="AA48" s="211"/>
    </row>
    <row r="49" spans="1:27" ht="12.5">
      <c r="A49" s="22" t="s">
        <v>52</v>
      </c>
      <c r="B49" s="22">
        <v>7.3999999999999996E-2</v>
      </c>
      <c r="C49" s="22" t="s">
        <v>51</v>
      </c>
      <c r="D49" s="23">
        <v>1</v>
      </c>
      <c r="E49" s="22" t="s">
        <v>46</v>
      </c>
      <c r="F49" s="1"/>
      <c r="AA49" s="211"/>
    </row>
    <row r="50" spans="1:27" ht="12.5">
      <c r="A50" s="22" t="s">
        <v>53</v>
      </c>
      <c r="B50" s="22">
        <v>0.13200000000000001</v>
      </c>
      <c r="C50" s="22" t="s">
        <v>54</v>
      </c>
      <c r="D50" s="23">
        <v>2</v>
      </c>
      <c r="E50" s="22" t="s">
        <v>46</v>
      </c>
      <c r="F50" s="1"/>
      <c r="AA50" s="211"/>
    </row>
    <row r="51" spans="1:27" ht="13">
      <c r="A51" s="15"/>
      <c r="B51" s="11"/>
      <c r="C51" s="11"/>
      <c r="D51" s="11"/>
      <c r="E51" s="11"/>
      <c r="F51" s="1"/>
      <c r="AA51" s="211"/>
    </row>
    <row r="52" spans="1:27" ht="12.5">
      <c r="A52" s="213" t="s">
        <v>55</v>
      </c>
      <c r="B52" s="1"/>
      <c r="C52" s="1"/>
      <c r="D52" s="1"/>
      <c r="E52" s="1"/>
      <c r="F52" s="1"/>
      <c r="AA52" s="211"/>
    </row>
    <row r="53" spans="1:27" ht="13">
      <c r="A53" s="214"/>
      <c r="B53" s="21" t="s">
        <v>41</v>
      </c>
      <c r="C53" s="21" t="s">
        <v>42</v>
      </c>
      <c r="D53" s="21" t="s">
        <v>5</v>
      </c>
      <c r="E53" s="21" t="s">
        <v>43</v>
      </c>
      <c r="F53" s="1"/>
      <c r="AA53" s="211"/>
    </row>
    <row r="54" spans="1:27" ht="12.5">
      <c r="A54" s="22" t="s">
        <v>56</v>
      </c>
      <c r="B54" s="22">
        <v>6.4699999999999994E-2</v>
      </c>
      <c r="C54" s="22" t="s">
        <v>54</v>
      </c>
      <c r="D54" s="23">
        <v>1</v>
      </c>
      <c r="E54" s="22" t="s">
        <v>46</v>
      </c>
      <c r="F54" s="1"/>
      <c r="AA54" s="211"/>
    </row>
    <row r="55" spans="1:27" ht="12.5">
      <c r="A55" s="11"/>
      <c r="B55" s="11"/>
      <c r="C55" s="11"/>
      <c r="D55" s="11"/>
      <c r="E55" s="11"/>
      <c r="F55" s="1"/>
      <c r="AA55" s="211"/>
    </row>
    <row r="56" spans="1:27" ht="12.5">
      <c r="A56" s="213" t="s">
        <v>57</v>
      </c>
      <c r="B56" s="1"/>
      <c r="C56" s="1"/>
      <c r="D56" s="1"/>
      <c r="E56" s="1"/>
      <c r="F56" s="1"/>
      <c r="AA56" s="211"/>
    </row>
    <row r="57" spans="1:27" ht="13">
      <c r="A57" s="214"/>
      <c r="B57" s="21" t="s">
        <v>41</v>
      </c>
      <c r="C57" s="21" t="s">
        <v>42</v>
      </c>
      <c r="D57" s="21" t="s">
        <v>5</v>
      </c>
      <c r="E57" s="21" t="s">
        <v>43</v>
      </c>
      <c r="F57" s="1"/>
      <c r="AA57" s="211"/>
    </row>
    <row r="58" spans="1:27" ht="12.5">
      <c r="A58" s="24" t="s">
        <v>58</v>
      </c>
      <c r="B58" s="24">
        <v>1300</v>
      </c>
      <c r="C58" s="24" t="s">
        <v>59</v>
      </c>
      <c r="D58" s="25">
        <v>3</v>
      </c>
      <c r="E58" s="22" t="s">
        <v>46</v>
      </c>
      <c r="F58" s="1"/>
      <c r="AA58" s="211"/>
    </row>
    <row r="59" spans="1:27" ht="12.5">
      <c r="A59" s="24" t="s">
        <v>60</v>
      </c>
      <c r="B59" s="24">
        <v>675</v>
      </c>
      <c r="C59" s="24" t="s">
        <v>59</v>
      </c>
      <c r="D59" s="25">
        <v>3</v>
      </c>
      <c r="E59" s="22" t="s">
        <v>46</v>
      </c>
      <c r="F59" s="1"/>
      <c r="AA59" s="211"/>
    </row>
    <row r="60" spans="1:27" ht="12.5">
      <c r="A60" s="24" t="s">
        <v>61</v>
      </c>
      <c r="B60" s="24">
        <v>1624</v>
      </c>
      <c r="C60" s="24" t="s">
        <v>59</v>
      </c>
      <c r="D60" s="25">
        <v>3</v>
      </c>
      <c r="E60" s="22" t="s">
        <v>46</v>
      </c>
      <c r="F60" s="1"/>
      <c r="AA60" s="211"/>
    </row>
    <row r="61" spans="1:27" ht="12.5">
      <c r="A61" s="24" t="s">
        <v>62</v>
      </c>
      <c r="B61" s="24">
        <v>2088</v>
      </c>
      <c r="C61" s="24" t="s">
        <v>59</v>
      </c>
      <c r="D61" s="25">
        <v>3</v>
      </c>
      <c r="E61" s="22" t="s">
        <v>46</v>
      </c>
      <c r="F61" s="1"/>
      <c r="AA61" s="211"/>
    </row>
    <row r="62" spans="1:27" ht="12.5">
      <c r="A62" s="24" t="s">
        <v>63</v>
      </c>
      <c r="B62" s="24">
        <v>2140</v>
      </c>
      <c r="C62" s="24" t="s">
        <v>59</v>
      </c>
      <c r="D62" s="25">
        <v>3</v>
      </c>
      <c r="E62" s="22" t="s">
        <v>46</v>
      </c>
      <c r="F62" s="1"/>
      <c r="AA62" s="211"/>
    </row>
    <row r="63" spans="1:27" ht="12.5">
      <c r="A63" s="24" t="s">
        <v>64</v>
      </c>
      <c r="B63" s="24">
        <v>631</v>
      </c>
      <c r="C63" s="24" t="s">
        <v>59</v>
      </c>
      <c r="D63" s="25">
        <v>5</v>
      </c>
      <c r="E63" s="22" t="s">
        <v>46</v>
      </c>
      <c r="F63" s="1"/>
      <c r="AA63" s="211"/>
    </row>
    <row r="64" spans="1:27" ht="12.5">
      <c r="A64" s="24" t="s">
        <v>65</v>
      </c>
      <c r="B64" s="24">
        <v>1</v>
      </c>
      <c r="C64" s="24" t="s">
        <v>59</v>
      </c>
      <c r="D64" s="25">
        <v>3</v>
      </c>
      <c r="E64" s="22" t="s">
        <v>46</v>
      </c>
      <c r="F64" s="1"/>
      <c r="AA64" s="211"/>
    </row>
    <row r="65" spans="1:27" ht="12.5">
      <c r="A65" s="26"/>
      <c r="B65" s="26"/>
      <c r="C65" s="26"/>
      <c r="D65" s="26"/>
      <c r="E65" s="26"/>
      <c r="F65" s="1"/>
      <c r="AA65" s="211"/>
    </row>
    <row r="66" spans="1:27" ht="12.5">
      <c r="A66" s="213" t="s">
        <v>66</v>
      </c>
      <c r="B66" s="1"/>
      <c r="C66" s="1"/>
      <c r="D66" s="1"/>
      <c r="E66" s="1"/>
      <c r="F66" s="1"/>
      <c r="AA66" s="211"/>
    </row>
    <row r="67" spans="1:27" ht="13">
      <c r="A67" s="214"/>
      <c r="B67" s="21" t="s">
        <v>41</v>
      </c>
      <c r="C67" s="21" t="s">
        <v>42</v>
      </c>
      <c r="D67" s="21" t="s">
        <v>5</v>
      </c>
      <c r="E67" s="21" t="s">
        <v>43</v>
      </c>
      <c r="F67" s="1"/>
      <c r="AA67" s="211"/>
    </row>
    <row r="68" spans="1:27" ht="12.5">
      <c r="A68" s="24" t="s">
        <v>67</v>
      </c>
      <c r="B68" s="24">
        <v>1</v>
      </c>
      <c r="C68" s="24" t="s">
        <v>59</v>
      </c>
      <c r="D68" s="25">
        <v>0</v>
      </c>
      <c r="E68" s="22" t="s">
        <v>46</v>
      </c>
      <c r="F68" s="1"/>
      <c r="AA68" s="211"/>
    </row>
    <row r="69" spans="1:27" ht="12.5">
      <c r="A69" s="24" t="s">
        <v>68</v>
      </c>
      <c r="B69" s="24">
        <v>30</v>
      </c>
      <c r="C69" s="24" t="s">
        <v>59</v>
      </c>
      <c r="D69" s="25">
        <v>0</v>
      </c>
      <c r="E69" s="22" t="s">
        <v>46</v>
      </c>
      <c r="F69" s="1"/>
      <c r="AA69" s="211"/>
    </row>
    <row r="70" spans="1:27" ht="12.5">
      <c r="A70" s="24" t="s">
        <v>69</v>
      </c>
      <c r="B70" s="24">
        <v>28</v>
      </c>
      <c r="C70" s="24" t="s">
        <v>59</v>
      </c>
      <c r="D70" s="25">
        <v>0</v>
      </c>
      <c r="E70" s="22" t="s">
        <v>46</v>
      </c>
      <c r="F70" s="1"/>
      <c r="AA70" s="211"/>
    </row>
    <row r="71" spans="1:27" ht="12.5">
      <c r="A71" s="24" t="s">
        <v>70</v>
      </c>
      <c r="B71" s="24">
        <v>265</v>
      </c>
      <c r="C71" s="24" t="s">
        <v>59</v>
      </c>
      <c r="D71" s="25">
        <v>0</v>
      </c>
      <c r="E71" s="22" t="s">
        <v>46</v>
      </c>
      <c r="F71" s="1"/>
      <c r="AA71" s="211"/>
    </row>
    <row r="72" spans="1:27" ht="12.5">
      <c r="A72" s="24" t="s">
        <v>71</v>
      </c>
      <c r="B72" s="24">
        <v>23500</v>
      </c>
      <c r="C72" s="24" t="s">
        <v>59</v>
      </c>
      <c r="D72" s="25">
        <v>0</v>
      </c>
      <c r="E72" s="22" t="s">
        <v>46</v>
      </c>
      <c r="F72" s="1"/>
      <c r="AA72" s="211"/>
    </row>
    <row r="73" spans="1:27" ht="12.5">
      <c r="A73" s="24" t="s">
        <v>72</v>
      </c>
      <c r="B73" s="24">
        <v>16100</v>
      </c>
      <c r="C73" s="24" t="s">
        <v>59</v>
      </c>
      <c r="D73" s="25">
        <v>0</v>
      </c>
      <c r="E73" s="22" t="s">
        <v>46</v>
      </c>
      <c r="F73" s="1"/>
      <c r="AA73" s="211"/>
    </row>
    <row r="74" spans="1:27" ht="12.5">
      <c r="A74" s="26"/>
      <c r="B74" s="26"/>
      <c r="C74" s="26"/>
      <c r="D74" s="27"/>
      <c r="E74" s="26"/>
      <c r="F74" s="1"/>
      <c r="AA74" s="211"/>
    </row>
    <row r="75" spans="1:27" ht="12.5">
      <c r="A75" s="1"/>
      <c r="B75" s="1"/>
      <c r="C75" s="1"/>
      <c r="D75" s="1"/>
      <c r="E75" s="1"/>
      <c r="F75" s="1"/>
      <c r="AA75" s="211"/>
    </row>
    <row r="76" spans="1:27" ht="12.5" hidden="1"/>
    <row r="77" spans="1:27" ht="12.5" hidden="1"/>
    <row r="78" spans="1:27" ht="12.5" hidden="1"/>
    <row r="79" spans="1:27" ht="12.5" hidden="1"/>
    <row r="80" spans="1:27" ht="12.5" hidden="1"/>
    <row r="81" ht="12.5" hidden="1"/>
    <row r="82" ht="12.5" hidden="1"/>
    <row r="83" ht="12.5" hidden="1"/>
    <row r="84" ht="12.5" hidden="1"/>
    <row r="85" ht="12.5" hidden="1"/>
    <row r="86" ht="12.5" hidden="1"/>
    <row r="87" ht="12.5" hidden="1"/>
    <row r="88" ht="12.5" hidden="1"/>
    <row r="89" ht="12.5" hidden="1"/>
    <row r="90" ht="12.5" hidden="1"/>
    <row r="91" ht="12.5" hidden="1"/>
    <row r="92" ht="12.5" hidden="1"/>
    <row r="93" ht="12.5" hidden="1"/>
    <row r="94" ht="12.5" hidden="1"/>
    <row r="95" ht="12.5" hidden="1"/>
    <row r="96" ht="12.5" hidden="1"/>
    <row r="97" ht="12.5" hidden="1"/>
    <row r="98" ht="12.5" hidden="1"/>
    <row r="99" ht="12.5" hidden="1"/>
    <row r="100" ht="12.5" hidden="1"/>
    <row r="101" ht="12.5" hidden="1"/>
    <row r="102" ht="12.5" hidden="1"/>
    <row r="103" ht="12.5" hidden="1"/>
    <row r="104" ht="12.5" hidden="1"/>
    <row r="105" ht="12.5" hidden="1"/>
    <row r="106" ht="12.5" hidden="1"/>
    <row r="107" ht="12.5" hidden="1"/>
    <row r="108" ht="12.5" hidden="1"/>
    <row r="109" ht="12.5" hidden="1"/>
    <row r="110" ht="12.5" hidden="1"/>
    <row r="111" ht="12.5" hidden="1"/>
    <row r="112" ht="12.5" hidden="1"/>
    <row r="113" ht="12.5" hidden="1"/>
    <row r="114" ht="12.5" hidden="1"/>
    <row r="115" ht="12.5" hidden="1"/>
    <row r="116" ht="12.5" hidden="1"/>
    <row r="117" ht="12.5" hidden="1"/>
    <row r="118" ht="12.5" hidden="1"/>
    <row r="119" ht="12.5" hidden="1"/>
    <row r="120" ht="12.5" hidden="1"/>
    <row r="121" ht="12.5" hidden="1"/>
    <row r="122" ht="12.5" hidden="1"/>
    <row r="123" ht="12.5" hidden="1"/>
    <row r="124" ht="12.5" hidden="1"/>
    <row r="125" ht="12.5" hidden="1"/>
    <row r="126" ht="12.5" hidden="1"/>
    <row r="127" ht="12.5" hidden="1"/>
    <row r="128" ht="12.5" hidden="1"/>
    <row r="129" ht="12.5" hidden="1"/>
    <row r="130" ht="12.5" hidden="1"/>
    <row r="131" ht="12.5" hidden="1"/>
    <row r="132" ht="12.5" hidden="1"/>
    <row r="133" ht="12.5" hidden="1"/>
    <row r="134" ht="12.5" hidden="1"/>
    <row r="135" ht="12.5" hidden="1"/>
    <row r="136" ht="12.5" hidden="1"/>
    <row r="137" ht="12.5" hidden="1"/>
    <row r="138" ht="12.5" hidden="1"/>
    <row r="139" ht="12.5" hidden="1"/>
    <row r="140" ht="12.5" hidden="1"/>
    <row r="141" ht="12.5" hidden="1"/>
    <row r="142" ht="12.5" hidden="1"/>
    <row r="143" ht="12.5" hidden="1"/>
    <row r="144" ht="12.5" hidden="1"/>
    <row r="145" ht="12.5" hidden="1"/>
    <row r="146" ht="12.5" hidden="1"/>
    <row r="147" ht="12.5" hidden="1"/>
    <row r="148" ht="12.5" hidden="1"/>
    <row r="149" ht="12.5" hidden="1"/>
    <row r="150" ht="12.5" hidden="1"/>
    <row r="151" ht="12.5" hidden="1"/>
    <row r="152" ht="12.5" hidden="1"/>
    <row r="153" ht="12.5" hidden="1"/>
    <row r="154" ht="12.5" hidden="1"/>
    <row r="155" ht="12.5" hidden="1"/>
    <row r="156" ht="12.5" hidden="1"/>
    <row r="157" ht="12.5" hidden="1"/>
    <row r="158" ht="12.5" hidden="1"/>
    <row r="159" ht="12.5" hidden="1"/>
    <row r="160" ht="12.5" hidden="1"/>
    <row r="161" ht="12.5" hidden="1"/>
    <row r="162" ht="12.5" hidden="1"/>
    <row r="163" ht="12.5" hidden="1"/>
    <row r="164" ht="12.5" hidden="1"/>
    <row r="165" ht="12.5" hidden="1"/>
    <row r="166" ht="12.5" hidden="1"/>
    <row r="167" ht="12.5" hidden="1"/>
    <row r="168" ht="12.5" hidden="1"/>
    <row r="169" ht="12.5" hidden="1"/>
    <row r="170" ht="12.5" hidden="1"/>
    <row r="171" ht="12.5" hidden="1"/>
    <row r="172" ht="12.5" hidden="1"/>
    <row r="173" ht="12.5" hidden="1"/>
    <row r="174" ht="12.5" hidden="1"/>
    <row r="175" ht="12.5" hidden="1"/>
    <row r="176" ht="12.5" hidden="1"/>
    <row r="177" ht="12.5" hidden="1"/>
    <row r="178" ht="12.5" hidden="1"/>
    <row r="179" ht="12.5" hidden="1"/>
    <row r="180" ht="12.5" hidden="1"/>
    <row r="181" ht="12.5" hidden="1"/>
    <row r="182" ht="12.5" hidden="1"/>
    <row r="183" ht="12.5" hidden="1"/>
    <row r="184" ht="12.5" hidden="1"/>
    <row r="185" ht="12.5" hidden="1"/>
    <row r="186" ht="12.5" hidden="1"/>
    <row r="187" ht="12.5" hidden="1"/>
    <row r="188" ht="12.5" hidden="1"/>
    <row r="189" ht="12.5" hidden="1"/>
    <row r="190" ht="12.5" hidden="1"/>
    <row r="191" ht="12.5" hidden="1"/>
    <row r="192" ht="12.5" hidden="1"/>
    <row r="193" ht="12.5" hidden="1"/>
    <row r="194" ht="12.5" hidden="1"/>
    <row r="195" ht="12.5" hidden="1"/>
    <row r="196" ht="12.5" hidden="1"/>
    <row r="197" ht="12.5" hidden="1"/>
    <row r="198" ht="12.5" hidden="1"/>
    <row r="199" ht="12.5" hidden="1"/>
    <row r="200" ht="12.5" hidden="1"/>
    <row r="201" ht="12.5" hidden="1"/>
    <row r="202" ht="12.5" hidden="1"/>
    <row r="203" ht="12.5" hidden="1"/>
    <row r="204" ht="12.5" hidden="1"/>
    <row r="205" ht="12.5" hidden="1"/>
    <row r="206" ht="12.5" hidden="1"/>
    <row r="207" ht="12.5" hidden="1"/>
    <row r="208" ht="12.5" hidden="1"/>
    <row r="209" ht="12.5" hidden="1"/>
    <row r="210" ht="12.5" hidden="1"/>
    <row r="211" ht="12.5" hidden="1"/>
    <row r="212" ht="12.5" hidden="1"/>
    <row r="213" ht="12.5" hidden="1"/>
    <row r="214" ht="12.5" hidden="1"/>
    <row r="215" ht="12.5" hidden="1"/>
    <row r="216" ht="12.5" hidden="1"/>
    <row r="217" ht="12.5" hidden="1"/>
    <row r="218" ht="12.5" hidden="1"/>
    <row r="219" ht="12.5" hidden="1"/>
    <row r="220" ht="12.5" hidden="1"/>
    <row r="221" ht="12.5" hidden="1"/>
    <row r="222" ht="12.5" hidden="1"/>
    <row r="223" ht="12.5" hidden="1"/>
    <row r="224" ht="12.5" hidden="1"/>
    <row r="225" ht="12.5" hidden="1"/>
    <row r="226" ht="12.5" hidden="1"/>
    <row r="227" ht="12.5" hidden="1"/>
    <row r="228" ht="12.5" hidden="1"/>
    <row r="229" ht="12.5" hidden="1"/>
    <row r="230" ht="12.5" hidden="1"/>
    <row r="231" ht="12.5" hidden="1"/>
    <row r="232" ht="12.5" hidden="1"/>
    <row r="233" ht="12.5" hidden="1"/>
    <row r="234" ht="12.5" hidden="1"/>
    <row r="235" ht="12.5" hidden="1"/>
    <row r="236" ht="12.5" hidden="1"/>
    <row r="237" ht="12.5" hidden="1"/>
    <row r="238" ht="12.5" hidden="1"/>
    <row r="239" ht="12.5" hidden="1"/>
    <row r="240" ht="12.5" hidden="1"/>
    <row r="241" ht="12.5" hidden="1"/>
    <row r="242" ht="12.5" hidden="1"/>
    <row r="243" ht="12.5" hidden="1"/>
    <row r="244" ht="12.5" hidden="1"/>
    <row r="245" ht="12.5" hidden="1"/>
    <row r="246" ht="12.5" hidden="1"/>
    <row r="247" ht="12.5" hidden="1"/>
    <row r="248" ht="12.5" hidden="1"/>
    <row r="249" ht="12.5" hidden="1"/>
    <row r="250" ht="12.5" hidden="1"/>
    <row r="251" ht="12.5" hidden="1"/>
    <row r="252" ht="12.5" hidden="1"/>
    <row r="253" ht="12.5" hidden="1"/>
    <row r="254" ht="12.5" hidden="1"/>
    <row r="255" ht="12.5" hidden="1"/>
    <row r="256" ht="12.5" hidden="1"/>
    <row r="257" ht="12.5" hidden="1"/>
    <row r="258" ht="12.5" hidden="1"/>
    <row r="259" ht="12.5" hidden="1"/>
    <row r="260" ht="12.5" hidden="1"/>
    <row r="261" ht="12.5" hidden="1"/>
    <row r="262" ht="12.5" hidden="1"/>
    <row r="263" ht="12.5" hidden="1"/>
    <row r="264" ht="12.5" hidden="1"/>
    <row r="265" ht="12.5" hidden="1"/>
    <row r="266" ht="12.5" hidden="1"/>
    <row r="267" ht="12.5" hidden="1"/>
    <row r="268" ht="12.5" hidden="1"/>
    <row r="269" ht="12.5" hidden="1"/>
    <row r="270" ht="12.5" hidden="1"/>
    <row r="271" ht="12.5" hidden="1"/>
    <row r="272" ht="12.5" hidden="1"/>
    <row r="273" ht="12.5" hidden="1"/>
    <row r="274" ht="12.5" hidden="1"/>
    <row r="275" ht="12.5" hidden="1"/>
    <row r="276" ht="12.5" hidden="1"/>
    <row r="277" ht="12.5" hidden="1"/>
    <row r="278" ht="12.5" hidden="1"/>
    <row r="279" ht="12.5" hidden="1"/>
    <row r="280" ht="12.5" hidden="1"/>
    <row r="281" ht="12.5" hidden="1"/>
    <row r="282" ht="12.5" hidden="1"/>
    <row r="283" ht="12.5" hidden="1"/>
    <row r="284" ht="12.5" hidden="1"/>
    <row r="285" ht="12.5" hidden="1"/>
    <row r="286" ht="12.5" hidden="1"/>
    <row r="287" ht="12.5" hidden="1"/>
    <row r="288" ht="12.5" hidden="1"/>
    <row r="289" ht="12.5" hidden="1"/>
    <row r="290" ht="12.5" hidden="1"/>
    <row r="291" ht="12.5" hidden="1"/>
    <row r="292" ht="12.5" hidden="1"/>
    <row r="293" ht="12.5" hidden="1"/>
    <row r="294" ht="12.5" hidden="1"/>
    <row r="295" ht="12.5" hidden="1"/>
    <row r="296" ht="12.5" hidden="1"/>
    <row r="297" ht="12.5" hidden="1"/>
    <row r="298" ht="12.5" hidden="1"/>
    <row r="299" ht="12.5" hidden="1"/>
    <row r="300" ht="12.5" hidden="1"/>
    <row r="301" ht="12.5" hidden="1"/>
    <row r="302" ht="12.5" hidden="1"/>
    <row r="303" ht="12.5" hidden="1"/>
    <row r="304" ht="12.5" hidden="1"/>
    <row r="305" ht="12.5" hidden="1"/>
    <row r="306" ht="12.5" hidden="1"/>
    <row r="307" ht="12.5" hidden="1"/>
    <row r="308" ht="12.5" hidden="1"/>
    <row r="309" ht="12.5" hidden="1"/>
    <row r="310" ht="12.5" hidden="1"/>
    <row r="311" ht="12.5" hidden="1"/>
    <row r="312" ht="12.5" hidden="1"/>
    <row r="313" ht="12.5" hidden="1"/>
    <row r="314" ht="12.5" hidden="1"/>
    <row r="315" ht="12.5" hidden="1"/>
    <row r="316" ht="12.5" hidden="1"/>
    <row r="317" ht="12.5" hidden="1"/>
    <row r="318" ht="12.5" hidden="1"/>
    <row r="319" ht="12.5" hidden="1"/>
    <row r="320" ht="12.5" hidden="1"/>
    <row r="321" ht="12.5" hidden="1"/>
    <row r="322" ht="12.5" hidden="1"/>
    <row r="323" ht="12.5" hidden="1"/>
    <row r="324" ht="12.5" hidden="1"/>
    <row r="325" ht="12.5" hidden="1"/>
    <row r="326" ht="12.5" hidden="1"/>
    <row r="327" ht="12.5" hidden="1"/>
    <row r="328" ht="12.5" hidden="1"/>
    <row r="329" ht="12.5" hidden="1"/>
    <row r="330" ht="12.5" hidden="1"/>
    <row r="331" ht="12.5" hidden="1"/>
    <row r="332" ht="12.5" hidden="1"/>
    <row r="333" ht="12.5" hidden="1"/>
    <row r="334" ht="12.5" hidden="1"/>
    <row r="335" ht="12.5" hidden="1"/>
    <row r="336" ht="12.5" hidden="1"/>
    <row r="337" ht="12.5" hidden="1"/>
    <row r="338" ht="12.5" hidden="1"/>
    <row r="339" ht="12.5" hidden="1"/>
    <row r="340" ht="12.5" hidden="1"/>
    <row r="341" ht="12.5" hidden="1"/>
    <row r="342" ht="12.5" hidden="1"/>
    <row r="343" ht="12.5" hidden="1"/>
    <row r="344" ht="12.5" hidden="1"/>
    <row r="345" ht="12.5" hidden="1"/>
    <row r="346" ht="12.5" hidden="1"/>
    <row r="347" ht="12.5" hidden="1"/>
    <row r="348" ht="12.5" hidden="1"/>
    <row r="349" ht="12.5" hidden="1"/>
    <row r="350" ht="12.5" hidden="1"/>
    <row r="351" ht="12.5" hidden="1"/>
    <row r="352" ht="12.5" hidden="1"/>
    <row r="353" ht="12.5" hidden="1"/>
    <row r="354" ht="12.5" hidden="1"/>
    <row r="355" ht="12.5" hidden="1"/>
    <row r="356" ht="12.5" hidden="1"/>
    <row r="357" ht="12.5" hidden="1"/>
    <row r="358" ht="12.5" hidden="1"/>
    <row r="359" ht="12.5" hidden="1"/>
    <row r="360" ht="12.5" hidden="1"/>
    <row r="361" ht="12.5" hidden="1"/>
    <row r="362" ht="12.5" hidden="1"/>
    <row r="363" ht="12.5" hidden="1"/>
    <row r="364" ht="12.5" hidden="1"/>
    <row r="365" ht="12.5" hidden="1"/>
    <row r="366" ht="12.5" hidden="1"/>
    <row r="367" ht="12.5" hidden="1"/>
    <row r="368" ht="12.5" hidden="1"/>
    <row r="369" ht="12.5" hidden="1"/>
    <row r="370" ht="12.5" hidden="1"/>
    <row r="371" ht="12.5" hidden="1"/>
    <row r="372" ht="12.5" hidden="1"/>
    <row r="373" ht="12.5" hidden="1"/>
    <row r="374" ht="12.5" hidden="1"/>
    <row r="375" ht="12.5" hidden="1"/>
    <row r="376" ht="12.5" hidden="1"/>
    <row r="377" ht="12.5" hidden="1"/>
    <row r="378" ht="12.5" hidden="1"/>
    <row r="379" ht="12.5" hidden="1"/>
    <row r="380" ht="12.5" hidden="1"/>
    <row r="381" ht="12.5" hidden="1"/>
    <row r="382" ht="12.5" hidden="1"/>
    <row r="383" ht="12.5" hidden="1"/>
    <row r="384" ht="12.5" hidden="1"/>
    <row r="385" ht="12.5" hidden="1"/>
    <row r="386" ht="12.5" hidden="1"/>
    <row r="387" ht="12.5" hidden="1"/>
    <row r="388" ht="12.5" hidden="1"/>
    <row r="389" ht="12.5" hidden="1"/>
    <row r="390" ht="12.5" hidden="1"/>
    <row r="391" ht="12.5" hidden="1"/>
    <row r="392" ht="12.5" hidden="1"/>
    <row r="393" ht="12.5" hidden="1"/>
    <row r="394" ht="12.5" hidden="1"/>
    <row r="395" ht="12.5" hidden="1"/>
    <row r="396" ht="12.5" hidden="1"/>
    <row r="397" ht="12.5" hidden="1"/>
    <row r="398" ht="12.5" hidden="1"/>
    <row r="399" ht="12.5" hidden="1"/>
    <row r="400" ht="12.5" hidden="1"/>
    <row r="401" ht="12.5" hidden="1"/>
    <row r="402" ht="12.5" hidden="1"/>
    <row r="403" ht="12.5" hidden="1"/>
    <row r="404" ht="12.5" hidden="1"/>
    <row r="405" ht="12.5" hidden="1"/>
    <row r="406" ht="12.5" hidden="1"/>
    <row r="407" ht="12.5" hidden="1"/>
    <row r="408" ht="12.5" hidden="1"/>
    <row r="409" ht="12.5" hidden="1"/>
    <row r="410" ht="12.5" hidden="1"/>
    <row r="411" ht="12.5" hidden="1"/>
    <row r="412" ht="12.5" hidden="1"/>
    <row r="413" ht="12.5" hidden="1"/>
    <row r="414" ht="12.5" hidden="1"/>
    <row r="415" ht="12.5" hidden="1"/>
    <row r="416" ht="12.5" hidden="1"/>
    <row r="417" ht="12.5" hidden="1"/>
    <row r="418" ht="12.5" hidden="1"/>
    <row r="419" ht="12.5" hidden="1"/>
    <row r="420" ht="12.5" hidden="1"/>
    <row r="421" ht="12.5" hidden="1"/>
    <row r="422" ht="12.5" hidden="1"/>
    <row r="423" ht="12.5" hidden="1"/>
    <row r="424" ht="12.5" hidden="1"/>
    <row r="425" ht="12.5" hidden="1"/>
    <row r="426" ht="12.5" hidden="1"/>
    <row r="427" ht="12.5" hidden="1"/>
    <row r="428" ht="12.5" hidden="1"/>
    <row r="429" ht="12.5" hidden="1"/>
    <row r="430" ht="12.5" hidden="1"/>
    <row r="431" ht="12.5" hidden="1"/>
    <row r="432" ht="12.5" hidden="1"/>
    <row r="433" ht="12.5" hidden="1"/>
    <row r="434" ht="12.5" hidden="1"/>
    <row r="435" ht="12.5" hidden="1"/>
    <row r="436" ht="12.5" hidden="1"/>
    <row r="437" ht="12.5" hidden="1"/>
    <row r="438" ht="12.5" hidden="1"/>
    <row r="439" ht="12.5" hidden="1"/>
    <row r="440" ht="12.5" hidden="1"/>
    <row r="441" ht="12.5" hidden="1"/>
    <row r="442" ht="12.5" hidden="1"/>
    <row r="443" ht="12.5" hidden="1"/>
    <row r="444" ht="12.5" hidden="1"/>
    <row r="445" ht="12.5" hidden="1"/>
    <row r="446" ht="12.5" hidden="1"/>
    <row r="447" ht="12.5" hidden="1"/>
    <row r="448" ht="12.5" hidden="1"/>
    <row r="449" ht="12.5" hidden="1"/>
    <row r="450" ht="12.5" hidden="1"/>
    <row r="451" ht="12.5" hidden="1"/>
    <row r="452" ht="12.5" hidden="1"/>
    <row r="453" ht="12.5" hidden="1"/>
    <row r="454" ht="12.5" hidden="1"/>
    <row r="455" ht="12.5" hidden="1"/>
    <row r="456" ht="12.5" hidden="1"/>
    <row r="457" ht="12.5" hidden="1"/>
    <row r="458" ht="12.5" hidden="1"/>
    <row r="459" ht="12.5" hidden="1"/>
    <row r="460" ht="12.5" hidden="1"/>
    <row r="461" ht="12.5" hidden="1"/>
    <row r="462" ht="12.5" hidden="1"/>
    <row r="463" ht="12.5" hidden="1"/>
    <row r="464" ht="12.5" hidden="1"/>
    <row r="465" ht="12.5" hidden="1"/>
    <row r="466" ht="12.5" hidden="1"/>
    <row r="467" ht="12.5" hidden="1"/>
    <row r="468" ht="12.5" hidden="1"/>
    <row r="469" ht="12.5" hidden="1"/>
    <row r="470" ht="12.5" hidden="1"/>
    <row r="471" ht="12.5" hidden="1"/>
    <row r="472" ht="12.5" hidden="1"/>
    <row r="473" ht="12.5" hidden="1"/>
    <row r="474" ht="12.5" hidden="1"/>
    <row r="475" ht="12.5" hidden="1"/>
    <row r="476" ht="12.5" hidden="1"/>
    <row r="477" ht="12.5" hidden="1"/>
    <row r="478" ht="12.5" hidden="1"/>
    <row r="479" ht="12.5" hidden="1"/>
    <row r="480" ht="12.5" hidden="1"/>
    <row r="481" ht="12.5" hidden="1"/>
    <row r="482" ht="12.5" hidden="1"/>
    <row r="483" ht="12.5" hidden="1"/>
    <row r="484" ht="12.5" hidden="1"/>
    <row r="485" ht="12.5" hidden="1"/>
    <row r="486" ht="12.5" hidden="1"/>
    <row r="487" ht="12.5" hidden="1"/>
    <row r="488" ht="12.5" hidden="1"/>
    <row r="489" ht="12.5" hidden="1"/>
    <row r="490" ht="12.5" hidden="1"/>
    <row r="491" ht="12.5" hidden="1"/>
    <row r="492" ht="12.5" hidden="1"/>
    <row r="493" ht="12.5" hidden="1"/>
    <row r="494" ht="12.5" hidden="1"/>
    <row r="495" ht="12.5" hidden="1"/>
    <row r="496" ht="12.5" hidden="1"/>
    <row r="497" ht="12.5" hidden="1"/>
    <row r="498" ht="12.5" hidden="1"/>
    <row r="499" ht="12.5" hidden="1"/>
    <row r="500" ht="12.5" hidden="1"/>
    <row r="501" ht="12.5" hidden="1"/>
    <row r="502" ht="12.5" hidden="1"/>
    <row r="503" ht="12.5" hidden="1"/>
    <row r="504" ht="12.5" hidden="1"/>
    <row r="505" ht="12.5" hidden="1"/>
    <row r="506" ht="12.5" hidden="1"/>
    <row r="507" ht="12.5" hidden="1"/>
    <row r="508" ht="12.5" hidden="1"/>
    <row r="509" ht="12.5" hidden="1"/>
    <row r="510" ht="12.5" hidden="1"/>
    <row r="511" ht="12.5" hidden="1"/>
    <row r="512" ht="12.5" hidden="1"/>
    <row r="513" ht="12.5" hidden="1"/>
    <row r="514" ht="12.5" hidden="1"/>
    <row r="515" ht="12.5" hidden="1"/>
    <row r="516" ht="12.5" hidden="1"/>
    <row r="517" ht="12.5" hidden="1"/>
    <row r="518" ht="12.5" hidden="1"/>
    <row r="519" ht="12.5" hidden="1"/>
    <row r="520" ht="12.5" hidden="1"/>
    <row r="521" ht="12.5" hidden="1"/>
    <row r="522" ht="12.5" hidden="1"/>
    <row r="523" ht="12.5" hidden="1"/>
    <row r="524" ht="12.5" hidden="1"/>
    <row r="525" ht="12.5" hidden="1"/>
    <row r="526" ht="12.5" hidden="1"/>
    <row r="527" ht="12.5" hidden="1"/>
    <row r="528" ht="12.5" hidden="1"/>
    <row r="529" ht="12.5" hidden="1"/>
    <row r="530" ht="12.5" hidden="1"/>
    <row r="531" ht="12.5" hidden="1"/>
    <row r="532" ht="12.5" hidden="1"/>
    <row r="533" ht="12.5" hidden="1"/>
    <row r="534" ht="12.5" hidden="1"/>
    <row r="535" ht="12.5" hidden="1"/>
    <row r="536" ht="12.5" hidden="1"/>
    <row r="537" ht="12.5" hidden="1"/>
    <row r="538" ht="12.5" hidden="1"/>
    <row r="539" ht="12.5" hidden="1"/>
    <row r="540" ht="12.5" hidden="1"/>
    <row r="541" ht="12.5" hidden="1"/>
    <row r="542" ht="12.5" hidden="1"/>
    <row r="543" ht="12.5" hidden="1"/>
    <row r="544" ht="12.5" hidden="1"/>
    <row r="545" ht="12.5" hidden="1"/>
    <row r="546" ht="12.5" hidden="1"/>
    <row r="547" ht="12.5" hidden="1"/>
    <row r="548" ht="12.5" hidden="1"/>
    <row r="549" ht="12.5" hidden="1"/>
    <row r="550" ht="12.5" hidden="1"/>
    <row r="551" ht="12.5" hidden="1"/>
    <row r="552" ht="12.5" hidden="1"/>
    <row r="553" ht="12.5" hidden="1"/>
    <row r="554" ht="12.5" hidden="1"/>
    <row r="555" ht="12.5" hidden="1"/>
    <row r="556" ht="12.5" hidden="1"/>
    <row r="557" ht="12.5" hidden="1"/>
    <row r="558" ht="12.5" hidden="1"/>
    <row r="559" ht="12.5" hidden="1"/>
    <row r="560" ht="12.5" hidden="1"/>
    <row r="561" ht="12.5" hidden="1"/>
    <row r="562" ht="12.5" hidden="1"/>
    <row r="563" ht="12.5" hidden="1"/>
    <row r="564" ht="12.5" hidden="1"/>
    <row r="565" ht="12.5" hidden="1"/>
    <row r="566" ht="12.5" hidden="1"/>
    <row r="567" ht="12.5" hidden="1"/>
    <row r="568" ht="12.5" hidden="1"/>
    <row r="569" ht="12.5" hidden="1"/>
    <row r="570" ht="12.5" hidden="1"/>
    <row r="571" ht="12.5" hidden="1"/>
    <row r="572" ht="12.5" hidden="1"/>
    <row r="573" ht="12.5" hidden="1"/>
    <row r="574" ht="12.5" hidden="1"/>
    <row r="575" ht="12.5" hidden="1"/>
    <row r="576" ht="12.5" hidden="1"/>
    <row r="577" ht="12.5" hidden="1"/>
    <row r="578" ht="12.5" hidden="1"/>
    <row r="579" ht="12.5" hidden="1"/>
    <row r="580" ht="12.5" hidden="1"/>
    <row r="581" ht="12.5" hidden="1"/>
    <row r="582" ht="12.5" hidden="1"/>
    <row r="583" ht="12.5" hidden="1"/>
    <row r="584" ht="12.5" hidden="1"/>
    <row r="585" ht="12.5" hidden="1"/>
    <row r="586" ht="12.5" hidden="1"/>
    <row r="587" ht="12.5" hidden="1"/>
    <row r="588" ht="12.5" hidden="1"/>
    <row r="589" ht="12.5" hidden="1"/>
    <row r="590" ht="12.5" hidden="1"/>
    <row r="591" ht="12.5" hidden="1"/>
    <row r="592" ht="12.5" hidden="1"/>
    <row r="593" ht="12.5" hidden="1"/>
    <row r="594" ht="12.5" hidden="1"/>
    <row r="595" ht="12.5" hidden="1"/>
    <row r="596" ht="12.5" hidden="1"/>
    <row r="597" ht="12.5" hidden="1"/>
    <row r="598" ht="12.5" hidden="1"/>
    <row r="599" ht="12.5" hidden="1"/>
    <row r="600" ht="12.5" hidden="1"/>
    <row r="601" ht="12.5" hidden="1"/>
    <row r="602" ht="12.5" hidden="1"/>
    <row r="603" ht="12.5" hidden="1"/>
    <row r="604" ht="12.5" hidden="1"/>
    <row r="605" ht="12.5" hidden="1"/>
    <row r="606" ht="12.5" hidden="1"/>
    <row r="607" ht="12.5" hidden="1"/>
    <row r="608" ht="12.5" hidden="1"/>
    <row r="609" ht="12.5" hidden="1"/>
    <row r="610" ht="12.5" hidden="1"/>
    <row r="611" ht="12.5" hidden="1"/>
    <row r="612" ht="12.5" hidden="1"/>
    <row r="613" ht="12.5" hidden="1"/>
    <row r="614" ht="12.5" hidden="1"/>
    <row r="615" ht="12.5" hidden="1"/>
    <row r="616" ht="12.5" hidden="1"/>
    <row r="617" ht="12.5" hidden="1"/>
    <row r="618" ht="12.5" hidden="1"/>
    <row r="619" ht="12.5" hidden="1"/>
    <row r="620" ht="12.5" hidden="1"/>
    <row r="621" ht="12.5" hidden="1"/>
    <row r="622" ht="12.5" hidden="1"/>
    <row r="623" ht="12.5" hidden="1"/>
    <row r="624" ht="12.5" hidden="1"/>
    <row r="625" ht="12.5" hidden="1"/>
    <row r="626" ht="12.5" hidden="1"/>
    <row r="627" ht="12.5" hidden="1"/>
    <row r="628" ht="12.5" hidden="1"/>
    <row r="629" ht="12.5" hidden="1"/>
    <row r="630" ht="12.5" hidden="1"/>
    <row r="631" ht="12.5" hidden="1"/>
    <row r="632" ht="12.5" hidden="1"/>
    <row r="633" ht="12.5" hidden="1"/>
    <row r="634" ht="12.5" hidden="1"/>
    <row r="635" ht="12.5" hidden="1"/>
    <row r="636" ht="12.5" hidden="1"/>
    <row r="637" ht="12.5" hidden="1"/>
    <row r="638" ht="12.5" hidden="1"/>
    <row r="639" ht="12.5" hidden="1"/>
    <row r="640" ht="12.5" hidden="1"/>
    <row r="641" ht="12.5" hidden="1"/>
    <row r="642" ht="12.5" hidden="1"/>
    <row r="643" ht="12.5" hidden="1"/>
    <row r="644" ht="12.5" hidden="1"/>
    <row r="645" ht="12.5" hidden="1"/>
    <row r="646" ht="12.5" hidden="1"/>
    <row r="647" ht="12.5" hidden="1"/>
    <row r="648" ht="12.5" hidden="1"/>
    <row r="649" ht="12.5" hidden="1"/>
    <row r="650" ht="12.5" hidden="1"/>
    <row r="651" ht="12.5" hidden="1"/>
    <row r="652" ht="12.5" hidden="1"/>
    <row r="653" ht="12.5" hidden="1"/>
    <row r="654" ht="12.5" hidden="1"/>
    <row r="655" ht="12.5" hidden="1"/>
    <row r="656" ht="12.5" hidden="1"/>
    <row r="657" ht="12.5" hidden="1"/>
    <row r="658" ht="12.5" hidden="1"/>
    <row r="659" ht="12.5" hidden="1"/>
    <row r="660" ht="12.5" hidden="1"/>
    <row r="661" ht="12.5" hidden="1"/>
    <row r="662" ht="12.5" hidden="1"/>
    <row r="663" ht="12.5" hidden="1"/>
    <row r="664" ht="12.5" hidden="1"/>
    <row r="665" ht="12.5" hidden="1"/>
    <row r="666" ht="12.5" hidden="1"/>
    <row r="667" ht="12.5" hidden="1"/>
    <row r="668" ht="12.5" hidden="1"/>
    <row r="669" ht="12.5" hidden="1"/>
    <row r="670" ht="12.5" hidden="1"/>
    <row r="671" ht="12.5" hidden="1"/>
    <row r="672" ht="12.5" hidden="1"/>
    <row r="673" ht="12.5" hidden="1"/>
    <row r="674" ht="12.5" hidden="1"/>
    <row r="675" ht="12.5" hidden="1"/>
    <row r="676" ht="12.5" hidden="1"/>
    <row r="677" ht="12.5" hidden="1"/>
    <row r="678" ht="12.5" hidden="1"/>
    <row r="679" ht="12.5" hidden="1"/>
    <row r="680" ht="12.5" hidden="1"/>
    <row r="681" ht="12.5" hidden="1"/>
    <row r="682" ht="12.5" hidden="1"/>
    <row r="683" ht="12.5" hidden="1"/>
    <row r="684" ht="12.5" hidden="1"/>
    <row r="685" ht="12.5" hidden="1"/>
    <row r="686" ht="12.5" hidden="1"/>
    <row r="687" ht="12.5" hidden="1"/>
    <row r="688" ht="12.5" hidden="1"/>
    <row r="689" ht="12.5" hidden="1"/>
    <row r="690" ht="12.5" hidden="1"/>
    <row r="691" ht="12.5" hidden="1"/>
    <row r="692" ht="12.5" hidden="1"/>
    <row r="693" ht="12.5" hidden="1"/>
    <row r="694" ht="12.5" hidden="1"/>
    <row r="695" ht="12.5" hidden="1"/>
    <row r="696" ht="12.5" hidden="1"/>
    <row r="697" ht="12.5" hidden="1"/>
    <row r="698" ht="12.5" hidden="1"/>
    <row r="699" ht="12.5" hidden="1"/>
    <row r="700" ht="12.5" hidden="1"/>
    <row r="701" ht="12.5" hidden="1"/>
    <row r="702" ht="12.5" hidden="1"/>
    <row r="703" ht="12.5" hidden="1"/>
    <row r="704" ht="12.5" hidden="1"/>
    <row r="705" ht="12.5" hidden="1"/>
    <row r="706" ht="12.5" hidden="1"/>
    <row r="707" ht="12.5" hidden="1"/>
    <row r="708" ht="12.5" hidden="1"/>
    <row r="709" ht="12.5" hidden="1"/>
    <row r="710" ht="12.5" hidden="1"/>
    <row r="711" ht="12.5" hidden="1"/>
    <row r="712" ht="12.5" hidden="1"/>
    <row r="713" ht="12.5" hidden="1"/>
    <row r="714" ht="12.5" hidden="1"/>
    <row r="715" ht="12.5" hidden="1"/>
    <row r="716" ht="12.5" hidden="1"/>
    <row r="717" ht="12.5" hidden="1"/>
    <row r="718" ht="12.5" hidden="1"/>
    <row r="719" ht="12.5" hidden="1"/>
    <row r="720" ht="12.5" hidden="1"/>
    <row r="721" ht="12.5" hidden="1"/>
    <row r="722" ht="12.5" hidden="1"/>
    <row r="723" ht="12.5" hidden="1"/>
    <row r="724" ht="12.5" hidden="1"/>
    <row r="725" ht="12.5" hidden="1"/>
    <row r="726" ht="12.5" hidden="1"/>
    <row r="727" ht="12.5" hidden="1"/>
    <row r="728" ht="12.5" hidden="1"/>
    <row r="729" ht="12.5" hidden="1"/>
    <row r="730" ht="12.5" hidden="1"/>
    <row r="731" ht="12.5" hidden="1"/>
    <row r="732" ht="12.5" hidden="1"/>
    <row r="733" ht="12.5" hidden="1"/>
    <row r="734" ht="12.5" hidden="1"/>
    <row r="735" ht="12.5" hidden="1"/>
    <row r="736" ht="12.5" hidden="1"/>
    <row r="737" ht="12.5" hidden="1"/>
    <row r="738" ht="12.5" hidden="1"/>
    <row r="739" ht="12.5" hidden="1"/>
    <row r="740" ht="12.5" hidden="1"/>
    <row r="741" ht="12.5" hidden="1"/>
    <row r="742" ht="12.5" hidden="1"/>
    <row r="743" ht="12.5" hidden="1"/>
    <row r="744" ht="12.5" hidden="1"/>
    <row r="745" ht="12.5" hidden="1"/>
    <row r="746" ht="12.5" hidden="1"/>
    <row r="747" ht="12.5" hidden="1"/>
    <row r="748" ht="12.5" hidden="1"/>
    <row r="749" ht="12.5" hidden="1"/>
    <row r="750" ht="12.5" hidden="1"/>
    <row r="751" ht="12.5" hidden="1"/>
    <row r="752" ht="12.5" hidden="1"/>
    <row r="753" ht="12.5" hidden="1"/>
    <row r="754" ht="12.5" hidden="1"/>
    <row r="755" ht="12.5" hidden="1"/>
    <row r="756" ht="12.5" hidden="1"/>
    <row r="757" ht="12.5" hidden="1"/>
    <row r="758" ht="12.5" hidden="1"/>
    <row r="759" ht="12.5" hidden="1"/>
    <row r="760" ht="12.5" hidden="1"/>
    <row r="761" ht="12.5" hidden="1"/>
    <row r="762" ht="12.5" hidden="1"/>
    <row r="763" ht="12.5" hidden="1"/>
    <row r="764" ht="12.5" hidden="1"/>
    <row r="765" ht="12.5" hidden="1"/>
    <row r="766" ht="12.5" hidden="1"/>
    <row r="767" ht="12.5" hidden="1"/>
    <row r="768" ht="12.5" hidden="1"/>
    <row r="769" ht="12.5" hidden="1"/>
    <row r="770" ht="12.5" hidden="1"/>
    <row r="771" ht="12.5" hidden="1"/>
    <row r="772" ht="12.5" hidden="1"/>
    <row r="773" ht="12.5" hidden="1"/>
    <row r="774" ht="12.5" hidden="1"/>
    <row r="775" ht="12.5" hidden="1"/>
    <row r="776" ht="12.5" hidden="1"/>
    <row r="777" ht="12.5" hidden="1"/>
    <row r="778" ht="12.5" hidden="1"/>
    <row r="779" ht="12.5" hidden="1"/>
    <row r="780" ht="12.5" hidden="1"/>
    <row r="781" ht="12.5" hidden="1"/>
    <row r="782" ht="12.5" hidden="1"/>
    <row r="783" ht="12.5" hidden="1"/>
    <row r="784" ht="12.5" hidden="1"/>
    <row r="785" ht="12.5" hidden="1"/>
    <row r="786" ht="12.5" hidden="1"/>
    <row r="787" ht="12.5" hidden="1"/>
    <row r="788" ht="12.5" hidden="1"/>
    <row r="789" ht="12.5" hidden="1"/>
    <row r="790" ht="12.5" hidden="1"/>
    <row r="791" ht="12.5" hidden="1"/>
    <row r="792" ht="12.5" hidden="1"/>
    <row r="793" ht="12.5" hidden="1"/>
    <row r="794" ht="12.5" hidden="1"/>
    <row r="795" ht="12.5" hidden="1"/>
    <row r="796" ht="12.5" hidden="1"/>
    <row r="797" ht="12.5" hidden="1"/>
    <row r="798" ht="12.5" hidden="1"/>
    <row r="799" ht="12.5" hidden="1"/>
    <row r="800" ht="12.5" hidden="1"/>
    <row r="801" ht="12.5" hidden="1"/>
    <row r="802" ht="12.5" hidden="1"/>
    <row r="803" ht="12.5" hidden="1"/>
    <row r="804" ht="12.5" hidden="1"/>
    <row r="805" ht="12.5" hidden="1"/>
    <row r="806" ht="12.5" hidden="1"/>
    <row r="807" ht="12.5" hidden="1"/>
    <row r="808" ht="12.5" hidden="1"/>
    <row r="809" ht="12.5" hidden="1"/>
    <row r="810" ht="12.5" hidden="1"/>
    <row r="811" ht="12.5" hidden="1"/>
    <row r="812" ht="12.5" hidden="1"/>
    <row r="813" ht="12.5" hidden="1"/>
    <row r="814" ht="12.5" hidden="1"/>
    <row r="815" ht="12.5" hidden="1"/>
    <row r="816" ht="12.5" hidden="1"/>
    <row r="817" ht="12.5" hidden="1"/>
    <row r="818" ht="12.5" hidden="1"/>
    <row r="819" ht="12.5" hidden="1"/>
    <row r="820" ht="12.5" hidden="1"/>
    <row r="821" ht="12.5" hidden="1"/>
    <row r="822" ht="12.5" hidden="1"/>
    <row r="823" ht="12.5" hidden="1"/>
    <row r="824" ht="12.5" hidden="1"/>
    <row r="825" ht="12.5" hidden="1"/>
    <row r="826" ht="12.5" hidden="1"/>
    <row r="827" ht="12.5" hidden="1"/>
    <row r="828" ht="12.5" hidden="1"/>
    <row r="829" ht="12.5" hidden="1"/>
    <row r="830" ht="12.5" hidden="1"/>
    <row r="831" ht="12.5" hidden="1"/>
    <row r="832" ht="12.5" hidden="1"/>
    <row r="833" ht="12.5" hidden="1"/>
    <row r="834" ht="12.5" hidden="1"/>
    <row r="835" ht="12.5" hidden="1"/>
    <row r="836" ht="12.5" hidden="1"/>
    <row r="837" ht="12.5" hidden="1"/>
    <row r="838" ht="12.5" hidden="1"/>
    <row r="839" ht="12.5" hidden="1"/>
    <row r="840" ht="12.5" hidden="1"/>
    <row r="841" ht="12.5" hidden="1"/>
    <row r="842" ht="12.5" hidden="1"/>
    <row r="843" ht="12.5" hidden="1"/>
    <row r="844" ht="12.5" hidden="1"/>
    <row r="845" ht="12.5" hidden="1"/>
    <row r="846" ht="12.5" hidden="1"/>
    <row r="847" ht="12.5" hidden="1"/>
    <row r="848" ht="12.5" hidden="1"/>
    <row r="849" ht="12.5" hidden="1"/>
    <row r="850" ht="12.5" hidden="1"/>
    <row r="851" ht="12.5" hidden="1"/>
    <row r="852" ht="12.5" hidden="1"/>
    <row r="853" ht="12.5" hidden="1"/>
    <row r="854" ht="12.5" hidden="1"/>
    <row r="855" ht="12.5" hidden="1"/>
    <row r="856" ht="12.5" hidden="1"/>
    <row r="857" ht="12.5" hidden="1"/>
    <row r="858" ht="12.5" hidden="1"/>
    <row r="859" ht="12.5" hidden="1"/>
    <row r="860" ht="12.5" hidden="1"/>
    <row r="861" ht="12.5" hidden="1"/>
    <row r="862" ht="12.5" hidden="1"/>
    <row r="863" ht="12.5" hidden="1"/>
    <row r="864" ht="12.5" hidden="1"/>
    <row r="865" ht="12.5" hidden="1"/>
    <row r="866" ht="12.5" hidden="1"/>
    <row r="867" ht="12.5" hidden="1"/>
    <row r="868" ht="12.5" hidden="1"/>
    <row r="869" ht="12.5" hidden="1"/>
    <row r="870" ht="12.5" hidden="1"/>
    <row r="871" ht="12.5" hidden="1"/>
    <row r="872" ht="12.5" hidden="1"/>
    <row r="873" ht="12.5" hidden="1"/>
    <row r="874" ht="12.5" hidden="1"/>
    <row r="875" ht="12.5" hidden="1"/>
    <row r="876" ht="12.5" hidden="1"/>
    <row r="877" ht="12.5" hidden="1"/>
    <row r="878" ht="12.5" hidden="1"/>
    <row r="879" ht="12.5" hidden="1"/>
    <row r="880" ht="12.5" hidden="1"/>
    <row r="881" ht="12.5" hidden="1"/>
    <row r="882" ht="12.5" hidden="1"/>
    <row r="883" ht="12.5" hidden="1"/>
    <row r="884" ht="12.5" hidden="1"/>
    <row r="885" ht="12.5" hidden="1"/>
    <row r="886" ht="12.5" hidden="1"/>
    <row r="887" ht="12.5" hidden="1"/>
    <row r="888" ht="12.5" hidden="1"/>
    <row r="889" ht="12.5" hidden="1"/>
    <row r="890" ht="12.5" hidden="1"/>
    <row r="891" ht="12.5" hidden="1"/>
    <row r="892" ht="12.5" hidden="1"/>
    <row r="893" ht="12.5" hidden="1"/>
    <row r="894" ht="12.5" hidden="1"/>
    <row r="895" ht="12.5" hidden="1"/>
    <row r="896" ht="12.5" hidden="1"/>
    <row r="897" ht="12.5" hidden="1"/>
    <row r="898" ht="12.5" hidden="1"/>
    <row r="899" ht="12.5" hidden="1"/>
    <row r="900" ht="12.5" hidden="1"/>
    <row r="901" ht="12.5" hidden="1"/>
    <row r="902" ht="12.5" hidden="1"/>
    <row r="903" ht="12.5" hidden="1"/>
    <row r="904" ht="12.5" hidden="1"/>
    <row r="905" ht="12.5" hidden="1"/>
    <row r="906" ht="12.5" hidden="1"/>
    <row r="907" ht="12.5" hidden="1"/>
    <row r="908" ht="12.5" hidden="1"/>
    <row r="909" ht="12.5" hidden="1"/>
    <row r="910" ht="12.5" hidden="1"/>
    <row r="911" ht="12.5" hidden="1"/>
    <row r="912" ht="12.5" hidden="1"/>
    <row r="913" ht="12.5" hidden="1"/>
    <row r="914" ht="12.5" hidden="1"/>
    <row r="915" ht="12.5" hidden="1"/>
    <row r="916" ht="12.5" hidden="1"/>
    <row r="917" ht="12.5" hidden="1"/>
    <row r="918" ht="12.5" hidden="1"/>
    <row r="919" ht="12.5" hidden="1"/>
    <row r="920" ht="12.5" hidden="1"/>
    <row r="921" ht="12.5" hidden="1"/>
    <row r="922" ht="12.5" hidden="1"/>
    <row r="923" ht="12.5" hidden="1"/>
    <row r="924" ht="12.5" hidden="1"/>
    <row r="925" ht="12.5" hidden="1"/>
    <row r="926" ht="12.5" hidden="1"/>
    <row r="927" ht="12.5" hidden="1"/>
    <row r="928" ht="12.5" hidden="1"/>
    <row r="929" ht="12.5" hidden="1"/>
    <row r="930" ht="12.5" hidden="1"/>
    <row r="931" ht="12.5" hidden="1"/>
    <row r="932" ht="12.5" hidden="1"/>
    <row r="933" ht="12.5" hidden="1"/>
    <row r="934" ht="12.5" hidden="1"/>
    <row r="935" ht="12.5" hidden="1"/>
    <row r="936" ht="12.5" hidden="1"/>
    <row r="937" ht="12.5" hidden="1"/>
    <row r="938" ht="12.5" hidden="1"/>
    <row r="939" ht="12.5" hidden="1"/>
    <row r="940" ht="12.5" hidden="1"/>
    <row r="941" ht="12.5" hidden="1"/>
    <row r="942" ht="12.5" hidden="1"/>
    <row r="943" ht="12.5" hidden="1"/>
    <row r="944" ht="12.5" hidden="1"/>
    <row r="945" ht="12.5" hidden="1"/>
    <row r="946" ht="12.5" hidden="1"/>
    <row r="947" ht="12.5" hidden="1"/>
    <row r="948" ht="12.5" hidden="1"/>
    <row r="949" ht="12.5" hidden="1"/>
    <row r="950" ht="12.5" hidden="1"/>
    <row r="951" ht="12.5" hidden="1"/>
    <row r="952" ht="12.5" hidden="1"/>
    <row r="953" ht="12.5" hidden="1"/>
    <row r="954" ht="12.5" hidden="1"/>
    <row r="955" ht="12.5" hidden="1"/>
    <row r="956" ht="12.5" hidden="1"/>
    <row r="957" ht="12.5" hidden="1"/>
    <row r="958" ht="12.5" hidden="1"/>
    <row r="959" ht="12.5" hidden="1"/>
    <row r="960" ht="12.5" hidden="1"/>
    <row r="961" ht="12.5" hidden="1"/>
    <row r="962" ht="12.5" hidden="1"/>
    <row r="963" ht="12.5" hidden="1"/>
    <row r="964" ht="12.5" hidden="1"/>
    <row r="965" ht="12.5" hidden="1"/>
    <row r="966" ht="12.5" hidden="1"/>
    <row r="967" ht="12.5" hidden="1"/>
    <row r="968" ht="12.5" hidden="1"/>
    <row r="969" ht="12.5" hidden="1"/>
    <row r="970" ht="12.5" hidden="1"/>
    <row r="971" ht="12.5" hidden="1"/>
    <row r="972" ht="12.5" hidden="1"/>
    <row r="973" ht="12.5" hidden="1"/>
    <row r="974" ht="12.5" hidden="1"/>
    <row r="975" ht="12.5" hidden="1"/>
    <row r="976" ht="12.5" hidden="1"/>
    <row r="977" ht="12.5" hidden="1"/>
    <row r="978" ht="12.5" hidden="1"/>
    <row r="979" ht="12.5" hidden="1"/>
    <row r="980" ht="12.5" hidden="1"/>
    <row r="981" ht="12.5" hidden="1"/>
    <row r="982" ht="12.5" hidden="1"/>
    <row r="983" ht="12.5" hidden="1"/>
    <row r="984" ht="12.5" hidden="1"/>
    <row r="985" ht="12.5" hidden="1"/>
    <row r="986" ht="12.5" hidden="1"/>
    <row r="987" ht="12.5" hidden="1"/>
    <row r="988" ht="12.5" hidden="1"/>
    <row r="989" ht="12.5" hidden="1"/>
    <row r="990" ht="12.5" hidden="1"/>
    <row r="991" ht="12.5" hidden="1"/>
    <row r="992" ht="12.5" hidden="1"/>
    <row r="993" ht="12.5" hidden="1"/>
    <row r="994" ht="12.5" hidden="1"/>
    <row r="995" ht="12.5" hidden="1"/>
    <row r="996" ht="12.5" hidden="1"/>
    <row r="997" ht="12.5" hidden="1"/>
    <row r="998" ht="12.5" hidden="1"/>
    <row r="999" ht="12.5" hidden="1"/>
    <row r="1000" ht="12.5" hidden="1"/>
    <row r="1001" ht="12.5" hidden="1"/>
    <row r="1002" ht="12.5" hidden="1"/>
    <row r="1003" ht="12.5" hidden="1"/>
    <row r="1004" ht="12.5" hidden="1"/>
    <row r="1005" ht="12.5" hidden="1"/>
    <row r="1006" ht="12.5" hidden="1"/>
    <row r="1007" ht="12.5" hidden="1"/>
    <row r="1008" ht="12.5" hidden="1"/>
    <row r="1009" ht="12.5" hidden="1"/>
    <row r="1010" ht="12.5" hidden="1"/>
    <row r="1011" ht="12.5" hidden="1"/>
    <row r="1012" ht="12.5" hidden="1"/>
    <row r="1013" ht="12.5" hidden="1"/>
    <row r="1014" ht="12.5" hidden="1"/>
    <row r="1015" ht="12.5" hidden="1"/>
    <row r="1016" ht="12.5" hidden="1"/>
    <row r="1017" ht="12.5" hidden="1"/>
    <row r="1018" ht="12.5" hidden="1"/>
    <row r="1019" ht="12.5" hidden="1"/>
    <row r="1020" ht="12.5" hidden="1"/>
    <row r="1021" ht="12.5" hidden="1"/>
    <row r="1022" ht="12.5" hidden="1"/>
    <row r="1023" ht="12.5" hidden="1"/>
    <row r="1024" ht="12.5" hidden="1"/>
    <row r="1025" ht="12.5" hidden="1"/>
    <row r="1026" ht="12.5" hidden="1"/>
    <row r="1027" ht="12.5" hidden="1"/>
    <row r="1028" ht="12.5" hidden="1"/>
    <row r="1029" ht="12.5" hidden="1"/>
    <row r="1030" ht="12.5" hidden="1"/>
    <row r="1031" ht="12.5" hidden="1"/>
    <row r="1032" ht="12.5" hidden="1"/>
    <row r="1033" ht="15.75" customHeight="1"/>
    <row r="1034" ht="15.75" customHeight="1"/>
  </sheetData>
  <mergeCells count="25">
    <mergeCell ref="A33:B33"/>
    <mergeCell ref="A41:B41"/>
    <mergeCell ref="A17:B17"/>
    <mergeCell ref="A1:F1"/>
    <mergeCell ref="A2:F2"/>
    <mergeCell ref="A4:F4"/>
    <mergeCell ref="C5:E5"/>
    <mergeCell ref="F5:F6"/>
    <mergeCell ref="C6:E6"/>
    <mergeCell ref="AA1:AA75"/>
    <mergeCell ref="A18:F19"/>
    <mergeCell ref="A7:F8"/>
    <mergeCell ref="A34:F35"/>
    <mergeCell ref="A26:F27"/>
    <mergeCell ref="F28:F33"/>
    <mergeCell ref="F36:F41"/>
    <mergeCell ref="A42:F42"/>
    <mergeCell ref="F20:F25"/>
    <mergeCell ref="F9:F17"/>
    <mergeCell ref="B3:F3"/>
    <mergeCell ref="A52:A53"/>
    <mergeCell ref="A56:A57"/>
    <mergeCell ref="A66:A67"/>
    <mergeCell ref="A43:E43"/>
    <mergeCell ref="A25:B25"/>
  </mergeCells>
  <dataValidations count="4">
    <dataValidation type="list" allowBlank="1" showInputMessage="1" showErrorMessage="1" prompt="Cliques ici et choisis le type d'électricité. Classiquement, tu peux prendre l'électricité de réseau en France." sqref="B21:B24" xr:uid="{00000000-0002-0000-0200-000000000000}">
      <formula1>$A$54:$A$55</formula1>
    </dataValidation>
    <dataValidation type="list" allowBlank="1" showInputMessage="1" showErrorMessage="1" prompt="Cliques ici et choisis le type gaz frigorifique." sqref="B37:B40" xr:uid="{00000000-0002-0000-0200-000002000000}">
      <formula1>$A$68:$A$74</formula1>
    </dataValidation>
    <dataValidation type="list" allowBlank="1" showInputMessage="1" showErrorMessage="1" prompt="Cliques ici et choisis le type de combustible. Tu peux en ajouter si besoin en allant en bas de cet onglet, et en remplissant les lignes laissées blanches dans le tableau &quot;Combustibles&quot; en COULEUR" sqref="B10:B16" xr:uid="{00000000-0002-0000-0200-000003000000}">
      <formula1>$A$45:$A$51</formula1>
    </dataValidation>
    <dataValidation type="list" allowBlank="1" showInputMessage="1" showErrorMessage="1" prompt="Cliques ici et choisis le type gaz frigorifique." sqref="B29:B32" xr:uid="{00000000-0002-0000-0200-000001000000}">
      <formula1>$A$58:$A$65</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CE5CD"/>
    <outlinePr summaryBelow="0" summaryRight="0"/>
  </sheetPr>
  <dimension ref="A1:AA1053"/>
  <sheetViews>
    <sheetView topLeftCell="A3" zoomScale="85" zoomScaleNormal="85" workbookViewId="0">
      <selection activeCell="C11" sqref="C11"/>
    </sheetView>
  </sheetViews>
  <sheetFormatPr baseColWidth="10" defaultColWidth="0" defaultRowHeight="0" customHeight="1" zeroHeight="1"/>
  <cols>
    <col min="1" max="1" width="75.1796875" customWidth="1"/>
    <col min="2" max="2" width="50.1796875" customWidth="1"/>
    <col min="3" max="3" width="18.81640625" customWidth="1"/>
    <col min="4" max="4" width="20.7265625" bestFit="1" customWidth="1"/>
    <col min="5" max="5" width="18.81640625" customWidth="1"/>
    <col min="6" max="6" width="3" customWidth="1"/>
    <col min="7" max="26" width="12.54296875" hidden="1" customWidth="1"/>
    <col min="27" max="27" width="12.54296875" customWidth="1"/>
    <col min="28" max="16384" width="12.54296875" hidden="1"/>
  </cols>
  <sheetData>
    <row r="1" spans="1:27" ht="18.5" customHeight="1">
      <c r="A1" s="226" t="s">
        <v>269</v>
      </c>
      <c r="B1" s="217"/>
      <c r="C1" s="217"/>
      <c r="D1" s="217"/>
      <c r="E1" s="217"/>
      <c r="F1" s="200"/>
      <c r="AA1" s="211"/>
    </row>
    <row r="2" spans="1:27" ht="15.75" customHeight="1">
      <c r="A2" s="200"/>
      <c r="B2" s="200"/>
      <c r="C2" s="200"/>
      <c r="D2" s="200"/>
      <c r="E2" s="200"/>
      <c r="F2" s="200"/>
      <c r="AA2" s="211"/>
    </row>
    <row r="3" spans="1:27" ht="13">
      <c r="A3" s="7" t="s">
        <v>21</v>
      </c>
      <c r="B3" s="212"/>
      <c r="C3" s="200"/>
      <c r="D3" s="200"/>
      <c r="E3" s="200"/>
      <c r="F3" s="200"/>
      <c r="AA3" s="211"/>
    </row>
    <row r="4" spans="1:27" ht="15.75" customHeight="1">
      <c r="A4" s="200"/>
      <c r="B4" s="200"/>
      <c r="C4" s="200"/>
      <c r="D4" s="200"/>
      <c r="E4" s="200"/>
      <c r="F4" s="200"/>
      <c r="AA4" s="211"/>
    </row>
    <row r="5" spans="1:27" ht="13">
      <c r="A5" s="8" t="s">
        <v>22</v>
      </c>
      <c r="C5" s="218" t="s">
        <v>272</v>
      </c>
      <c r="D5" s="200"/>
      <c r="E5" s="200"/>
      <c r="F5" s="200"/>
      <c r="AA5" s="211"/>
    </row>
    <row r="6" spans="1:27" ht="13">
      <c r="A6" s="8" t="s">
        <v>23</v>
      </c>
      <c r="B6" s="9"/>
      <c r="C6" s="219" t="s">
        <v>273</v>
      </c>
      <c r="D6" s="200"/>
      <c r="E6" s="200"/>
      <c r="F6" s="200"/>
      <c r="AA6" s="211"/>
    </row>
    <row r="7" spans="1:27" ht="15.75" customHeight="1">
      <c r="A7" s="211"/>
      <c r="B7" s="211"/>
      <c r="C7" s="211"/>
      <c r="D7" s="211"/>
      <c r="E7" s="211"/>
      <c r="F7" s="200"/>
      <c r="AA7" s="211"/>
    </row>
    <row r="8" spans="1:27" ht="15.5" customHeight="1">
      <c r="A8" s="211"/>
      <c r="B8" s="211"/>
      <c r="C8" s="211"/>
      <c r="D8" s="211"/>
      <c r="E8" s="211"/>
      <c r="F8" s="200"/>
      <c r="G8" s="28"/>
      <c r="H8" s="29"/>
      <c r="I8" s="29"/>
      <c r="J8" s="28"/>
      <c r="K8" s="28"/>
      <c r="L8" s="28"/>
      <c r="M8" s="28"/>
      <c r="N8" s="28"/>
      <c r="O8" s="28"/>
      <c r="P8" s="28"/>
      <c r="Q8" s="28"/>
      <c r="R8" s="28"/>
      <c r="S8" s="28"/>
      <c r="T8" s="28"/>
      <c r="U8" s="28"/>
      <c r="V8" s="28"/>
      <c r="W8" s="28"/>
      <c r="X8" s="28"/>
      <c r="Y8" s="28"/>
      <c r="Z8" s="28"/>
      <c r="AA8" s="211"/>
    </row>
    <row r="9" spans="1:27" ht="31">
      <c r="A9" s="166" t="s">
        <v>275</v>
      </c>
      <c r="B9" s="156"/>
      <c r="C9" s="162" t="s">
        <v>73</v>
      </c>
      <c r="D9" s="162" t="s">
        <v>27</v>
      </c>
      <c r="E9" s="162" t="s">
        <v>5</v>
      </c>
      <c r="F9" s="200"/>
      <c r="G9" s="28"/>
      <c r="H9" s="29"/>
      <c r="I9" s="29"/>
      <c r="J9" s="28"/>
      <c r="K9" s="28"/>
      <c r="L9" s="28"/>
      <c r="M9" s="28"/>
      <c r="N9" s="28"/>
      <c r="O9" s="28"/>
      <c r="P9" s="28"/>
      <c r="Q9" s="28"/>
      <c r="R9" s="28"/>
      <c r="S9" s="28"/>
      <c r="T9" s="28"/>
      <c r="U9" s="28"/>
      <c r="V9" s="28"/>
      <c r="W9" s="28"/>
      <c r="X9" s="28"/>
      <c r="Y9" s="28"/>
      <c r="Z9" s="28"/>
      <c r="AA9" s="211"/>
    </row>
    <row r="10" spans="1:27" ht="13">
      <c r="A10" s="142" t="s">
        <v>277</v>
      </c>
      <c r="B10" s="167" t="s">
        <v>74</v>
      </c>
      <c r="C10" s="168">
        <v>32000</v>
      </c>
      <c r="D10" s="145">
        <f>IFERROR(C10*VLOOKUP(B10,$A$102:$B$106,2,FALSE)," ")</f>
        <v>72000</v>
      </c>
      <c r="E10" s="145">
        <f>IFERROR(VLOOKUP(B10,$A$102:$D$106,4,FALSE)," ")</f>
        <v>4</v>
      </c>
      <c r="F10" s="200"/>
      <c r="G10" s="28"/>
      <c r="H10" s="29"/>
      <c r="I10" s="29"/>
      <c r="J10" s="28"/>
      <c r="K10" s="28"/>
      <c r="L10" s="28"/>
      <c r="M10" s="28"/>
      <c r="N10" s="28"/>
      <c r="O10" s="28"/>
      <c r="P10" s="28"/>
      <c r="Q10" s="28"/>
      <c r="R10" s="28"/>
      <c r="S10" s="28"/>
      <c r="T10" s="28"/>
      <c r="U10" s="28"/>
      <c r="V10" s="28"/>
      <c r="W10" s="28"/>
      <c r="X10" s="28"/>
      <c r="Y10" s="28"/>
      <c r="Z10" s="28"/>
      <c r="AA10" s="211"/>
    </row>
    <row r="11" spans="1:27" ht="13">
      <c r="A11" s="30" t="s">
        <v>278</v>
      </c>
      <c r="B11" s="34" t="s">
        <v>75</v>
      </c>
      <c r="C11" s="169">
        <v>7000</v>
      </c>
      <c r="D11" s="31">
        <f>IFERROR(C11*VLOOKUP(B11,$A$102:$B$106,2,FALSE)," ")</f>
        <v>3150</v>
      </c>
      <c r="E11" s="31">
        <f>IFERROR(VLOOKUP(B11,$A$102:$D$106,4,FALSE)," ")</f>
        <v>4</v>
      </c>
      <c r="F11" s="200"/>
      <c r="G11" s="28"/>
      <c r="H11" s="29"/>
      <c r="I11" s="29"/>
      <c r="J11" s="28"/>
      <c r="K11" s="28"/>
      <c r="L11" s="28"/>
      <c r="M11" s="28"/>
      <c r="N11" s="28"/>
      <c r="O11" s="28"/>
      <c r="P11" s="28"/>
      <c r="Q11" s="28"/>
      <c r="R11" s="28"/>
      <c r="S11" s="28"/>
      <c r="T11" s="28"/>
      <c r="U11" s="28"/>
      <c r="V11" s="28"/>
      <c r="W11" s="28"/>
      <c r="X11" s="28"/>
      <c r="Y11" s="28"/>
      <c r="Z11" s="28"/>
      <c r="AA11" s="211"/>
    </row>
    <row r="12" spans="1:27" ht="13">
      <c r="A12" s="30" t="s">
        <v>279</v>
      </c>
      <c r="B12" s="34" t="s">
        <v>76</v>
      </c>
      <c r="C12" s="169">
        <v>9000</v>
      </c>
      <c r="D12" s="31">
        <f>IFERROR(C12*VLOOKUP(B12,$A$102:$B$106,2,FALSE)," ")</f>
        <v>65340</v>
      </c>
      <c r="E12" s="31">
        <f>IFERROR(VLOOKUP(B12,$A$102:$D$106,4,FALSE)," ")</f>
        <v>4</v>
      </c>
      <c r="F12" s="200"/>
      <c r="G12" s="28"/>
      <c r="H12" s="29"/>
      <c r="I12" s="29"/>
      <c r="J12" s="28"/>
      <c r="K12" s="28"/>
      <c r="L12" s="28"/>
      <c r="M12" s="28"/>
      <c r="N12" s="28"/>
      <c r="O12" s="28"/>
      <c r="P12" s="28"/>
      <c r="Q12" s="28"/>
      <c r="R12" s="28"/>
      <c r="S12" s="28"/>
      <c r="T12" s="28"/>
      <c r="U12" s="28"/>
      <c r="V12" s="28"/>
      <c r="W12" s="28"/>
      <c r="X12" s="28"/>
      <c r="Y12" s="28"/>
      <c r="Z12" s="28"/>
      <c r="AA12" s="211"/>
    </row>
    <row r="13" spans="1:27" ht="13">
      <c r="A13" s="30" t="s">
        <v>280</v>
      </c>
      <c r="B13" s="34" t="s">
        <v>77</v>
      </c>
      <c r="C13" s="169">
        <v>13000</v>
      </c>
      <c r="D13" s="31">
        <f>IFERROR(C13*VLOOKUP(B13,$A$102:$B$106,2,FALSE)," ")</f>
        <v>20540</v>
      </c>
      <c r="E13" s="31">
        <f>IFERROR(VLOOKUP(B13,$A$102:$D$106,4,FALSE)," ")</f>
        <v>4</v>
      </c>
      <c r="F13" s="200"/>
      <c r="G13" s="28"/>
      <c r="H13" s="29"/>
      <c r="I13" s="29"/>
      <c r="J13" s="28"/>
      <c r="K13" s="28"/>
      <c r="L13" s="28"/>
      <c r="M13" s="28"/>
      <c r="N13" s="28"/>
      <c r="O13" s="28"/>
      <c r="P13" s="28"/>
      <c r="Q13" s="28"/>
      <c r="R13" s="28"/>
      <c r="S13" s="28"/>
      <c r="T13" s="28"/>
      <c r="U13" s="28"/>
      <c r="V13" s="28"/>
      <c r="W13" s="28"/>
      <c r="X13" s="28"/>
      <c r="Y13" s="28"/>
      <c r="Z13" s="28"/>
      <c r="AA13" s="211"/>
    </row>
    <row r="14" spans="1:27" ht="13">
      <c r="A14" s="28"/>
      <c r="B14" s="28"/>
      <c r="C14" s="16" t="s">
        <v>6</v>
      </c>
      <c r="D14" s="16">
        <f>SUM($D$10:D13)</f>
        <v>161030</v>
      </c>
      <c r="E14" s="16" t="str">
        <f ca="1">IFERROR(__xludf.DUMMYFUNCTION("IFERROR(AVERAGE.WEIGHTED(E10:E13,D10:D13),"" "")")," ")</f>
        <v xml:space="preserve"> </v>
      </c>
      <c r="F14" s="200"/>
      <c r="G14" s="28"/>
      <c r="H14" s="29"/>
      <c r="I14" s="29"/>
      <c r="J14" s="28"/>
      <c r="K14" s="28"/>
      <c r="L14" s="28"/>
      <c r="M14" s="28"/>
      <c r="N14" s="28"/>
      <c r="O14" s="28"/>
      <c r="P14" s="28"/>
      <c r="Q14" s="28"/>
      <c r="R14" s="28"/>
      <c r="S14" s="28"/>
      <c r="T14" s="28"/>
      <c r="U14" s="28"/>
      <c r="V14" s="28"/>
      <c r="W14" s="28"/>
      <c r="X14" s="28"/>
      <c r="Y14" s="28"/>
      <c r="Z14" s="28"/>
      <c r="AA14" s="211"/>
    </row>
    <row r="15" spans="1:27" ht="12.5">
      <c r="A15" s="224"/>
      <c r="B15" s="224"/>
      <c r="C15" s="224"/>
      <c r="D15" s="224"/>
      <c r="E15" s="224"/>
      <c r="F15" s="200"/>
      <c r="G15" s="28"/>
      <c r="H15" s="29"/>
      <c r="I15" s="29"/>
      <c r="J15" s="28"/>
      <c r="K15" s="28"/>
      <c r="L15" s="28"/>
      <c r="M15" s="28"/>
      <c r="N15" s="28"/>
      <c r="O15" s="28"/>
      <c r="P15" s="28"/>
      <c r="Q15" s="28"/>
      <c r="R15" s="28"/>
      <c r="S15" s="28"/>
      <c r="T15" s="28"/>
      <c r="U15" s="28"/>
      <c r="V15" s="28"/>
      <c r="W15" s="28"/>
      <c r="X15" s="28"/>
      <c r="Y15" s="28"/>
      <c r="Z15" s="28"/>
      <c r="AA15" s="211"/>
    </row>
    <row r="16" spans="1:27" ht="15.5" customHeight="1">
      <c r="A16" s="224"/>
      <c r="B16" s="224"/>
      <c r="C16" s="224"/>
      <c r="D16" s="224"/>
      <c r="E16" s="224"/>
      <c r="F16" s="200"/>
      <c r="G16" s="28"/>
      <c r="H16" s="28"/>
      <c r="I16" s="28"/>
      <c r="J16" s="28"/>
      <c r="K16" s="28"/>
      <c r="L16" s="28"/>
      <c r="M16" s="28"/>
      <c r="N16" s="28"/>
      <c r="O16" s="28"/>
      <c r="P16" s="28"/>
      <c r="Q16" s="28"/>
      <c r="R16" s="28"/>
      <c r="S16" s="28"/>
      <c r="T16" s="28"/>
      <c r="U16" s="28"/>
      <c r="V16" s="28"/>
      <c r="W16" s="28"/>
      <c r="X16" s="28"/>
      <c r="Y16" s="28"/>
      <c r="Z16" s="28"/>
      <c r="AA16" s="211"/>
    </row>
    <row r="17" spans="1:27" ht="46.5">
      <c r="A17" s="163" t="s">
        <v>265</v>
      </c>
      <c r="B17" s="163" t="s">
        <v>78</v>
      </c>
      <c r="C17" s="163" t="s">
        <v>79</v>
      </c>
      <c r="D17" s="163" t="s">
        <v>27</v>
      </c>
      <c r="E17" s="163" t="s">
        <v>5</v>
      </c>
      <c r="F17" s="200"/>
      <c r="G17" s="28"/>
      <c r="H17" s="28"/>
      <c r="I17" s="28"/>
      <c r="J17" s="28"/>
      <c r="K17" s="28"/>
      <c r="L17" s="28"/>
      <c r="M17" s="28"/>
      <c r="N17" s="28"/>
      <c r="O17" s="28"/>
      <c r="P17" s="28"/>
      <c r="Q17" s="28"/>
      <c r="R17" s="28"/>
      <c r="S17" s="28"/>
      <c r="T17" s="28"/>
      <c r="U17" s="28"/>
      <c r="V17" s="28"/>
      <c r="W17" s="28"/>
      <c r="X17" s="28"/>
      <c r="Y17" s="28"/>
      <c r="Z17" s="28"/>
      <c r="AA17" s="211"/>
    </row>
    <row r="18" spans="1:27" ht="13">
      <c r="A18" s="146" t="s">
        <v>80</v>
      </c>
      <c r="B18" s="167" t="s">
        <v>130</v>
      </c>
      <c r="C18" s="167">
        <v>90000</v>
      </c>
      <c r="D18" s="147">
        <f t="shared" ref="D18:D24" si="0">IFERROR(C18*VLOOKUP(B18,$A$89:$B$99,2,FALSE)," ")</f>
        <v>9450</v>
      </c>
      <c r="E18" s="147">
        <f t="shared" ref="E18:E24" si="1">IFERROR(VLOOKUP(B18,$A$89:$D$99,4,FALSE)," ")</f>
        <v>4</v>
      </c>
      <c r="F18" s="200"/>
      <c r="G18" s="28"/>
      <c r="H18" s="28"/>
      <c r="I18" s="28"/>
      <c r="J18" s="28"/>
      <c r="K18" s="28"/>
      <c r="L18" s="28"/>
      <c r="M18" s="28"/>
      <c r="N18" s="28"/>
      <c r="O18" s="28"/>
      <c r="P18" s="28"/>
      <c r="Q18" s="28"/>
      <c r="R18" s="28"/>
      <c r="S18" s="28"/>
      <c r="T18" s="28"/>
      <c r="U18" s="28"/>
      <c r="V18" s="28"/>
      <c r="W18" s="28"/>
      <c r="X18" s="28"/>
      <c r="Y18" s="28"/>
      <c r="Z18" s="28"/>
      <c r="AA18" s="211"/>
    </row>
    <row r="19" spans="1:27" ht="13">
      <c r="A19" s="32" t="s">
        <v>81</v>
      </c>
      <c r="B19" s="34"/>
      <c r="C19" s="34"/>
      <c r="D19" s="33" t="str">
        <f t="shared" si="0"/>
        <v xml:space="preserve"> </v>
      </c>
      <c r="E19" s="33" t="str">
        <f t="shared" si="1"/>
        <v xml:space="preserve"> </v>
      </c>
      <c r="F19" s="200"/>
      <c r="G19" s="28"/>
      <c r="H19" s="28"/>
      <c r="I19" s="28"/>
      <c r="J19" s="28"/>
      <c r="K19" s="28"/>
      <c r="L19" s="28"/>
      <c r="M19" s="28"/>
      <c r="N19" s="28"/>
      <c r="O19" s="28"/>
      <c r="P19" s="28"/>
      <c r="Q19" s="28"/>
      <c r="R19" s="28"/>
      <c r="S19" s="28"/>
      <c r="T19" s="28"/>
      <c r="U19" s="28"/>
      <c r="V19" s="28"/>
      <c r="W19" s="28"/>
      <c r="X19" s="28"/>
      <c r="Y19" s="28"/>
      <c r="Z19" s="28"/>
      <c r="AA19" s="211"/>
    </row>
    <row r="20" spans="1:27" ht="12.5">
      <c r="A20" s="34"/>
      <c r="B20" s="34"/>
      <c r="C20" s="34"/>
      <c r="D20" s="33" t="str">
        <f t="shared" si="0"/>
        <v xml:space="preserve"> </v>
      </c>
      <c r="E20" s="33" t="str">
        <f t="shared" si="1"/>
        <v xml:space="preserve"> </v>
      </c>
      <c r="F20" s="200"/>
      <c r="G20" s="28"/>
      <c r="H20" s="28"/>
      <c r="I20" s="28"/>
      <c r="J20" s="28"/>
      <c r="K20" s="28"/>
      <c r="L20" s="28"/>
      <c r="M20" s="28"/>
      <c r="N20" s="28"/>
      <c r="O20" s="28"/>
      <c r="P20" s="28"/>
      <c r="Q20" s="28"/>
      <c r="R20" s="28"/>
      <c r="S20" s="28"/>
      <c r="T20" s="28"/>
      <c r="U20" s="28"/>
      <c r="V20" s="28"/>
      <c r="W20" s="28"/>
      <c r="X20" s="28"/>
      <c r="Y20" s="28"/>
      <c r="Z20" s="28"/>
      <c r="AA20" s="211"/>
    </row>
    <row r="21" spans="1:27" ht="12.5">
      <c r="A21" s="34"/>
      <c r="B21" s="34"/>
      <c r="C21" s="34"/>
      <c r="D21" s="33" t="str">
        <f t="shared" si="0"/>
        <v xml:space="preserve"> </v>
      </c>
      <c r="E21" s="33" t="str">
        <f t="shared" si="1"/>
        <v xml:space="preserve"> </v>
      </c>
      <c r="F21" s="200"/>
      <c r="G21" s="28"/>
      <c r="H21" s="28"/>
      <c r="I21" s="28"/>
      <c r="J21" s="28"/>
      <c r="K21" s="28"/>
      <c r="L21" s="28"/>
      <c r="M21" s="28"/>
      <c r="N21" s="28"/>
      <c r="O21" s="28"/>
      <c r="P21" s="28"/>
      <c r="Q21" s="28"/>
      <c r="R21" s="28"/>
      <c r="S21" s="28"/>
      <c r="T21" s="28"/>
      <c r="U21" s="28"/>
      <c r="V21" s="28"/>
      <c r="W21" s="28"/>
      <c r="X21" s="28"/>
      <c r="Y21" s="28"/>
      <c r="Z21" s="28"/>
      <c r="AA21" s="211"/>
    </row>
    <row r="22" spans="1:27" ht="13">
      <c r="A22" s="34"/>
      <c r="B22" s="32"/>
      <c r="C22" s="34"/>
      <c r="D22" s="33" t="str">
        <f t="shared" si="0"/>
        <v xml:space="preserve"> </v>
      </c>
      <c r="E22" s="33" t="str">
        <f t="shared" si="1"/>
        <v xml:space="preserve"> </v>
      </c>
      <c r="F22" s="200"/>
      <c r="G22" s="28"/>
      <c r="H22" s="28"/>
      <c r="I22" s="28"/>
      <c r="J22" s="28"/>
      <c r="K22" s="28"/>
      <c r="L22" s="28"/>
      <c r="M22" s="28"/>
      <c r="N22" s="28"/>
      <c r="O22" s="28"/>
      <c r="P22" s="28"/>
      <c r="Q22" s="28"/>
      <c r="R22" s="28"/>
      <c r="S22" s="28"/>
      <c r="T22" s="28"/>
      <c r="U22" s="28"/>
      <c r="V22" s="28"/>
      <c r="W22" s="28"/>
      <c r="X22" s="28"/>
      <c r="Y22" s="28"/>
      <c r="Z22" s="28"/>
      <c r="AA22" s="211"/>
    </row>
    <row r="23" spans="1:27" ht="12.5">
      <c r="A23" s="34"/>
      <c r="B23" s="34"/>
      <c r="C23" s="34"/>
      <c r="D23" s="33" t="str">
        <f t="shared" si="0"/>
        <v xml:space="preserve"> </v>
      </c>
      <c r="E23" s="33" t="str">
        <f t="shared" si="1"/>
        <v xml:space="preserve"> </v>
      </c>
      <c r="F23" s="200"/>
      <c r="G23" s="28"/>
      <c r="H23" s="28"/>
      <c r="I23" s="28"/>
      <c r="J23" s="28"/>
      <c r="K23" s="28"/>
      <c r="L23" s="28"/>
      <c r="M23" s="28"/>
      <c r="N23" s="28"/>
      <c r="O23" s="28"/>
      <c r="P23" s="28"/>
      <c r="Q23" s="28"/>
      <c r="R23" s="28"/>
      <c r="S23" s="28"/>
      <c r="T23" s="28"/>
      <c r="U23" s="28"/>
      <c r="V23" s="28"/>
      <c r="W23" s="28"/>
      <c r="X23" s="28"/>
      <c r="Y23" s="28"/>
      <c r="Z23" s="28"/>
      <c r="AA23" s="211"/>
    </row>
    <row r="24" spans="1:27" ht="12.5">
      <c r="A24" s="34"/>
      <c r="B24" s="34"/>
      <c r="C24" s="34"/>
      <c r="D24" s="33" t="str">
        <f t="shared" si="0"/>
        <v xml:space="preserve"> </v>
      </c>
      <c r="E24" s="33" t="str">
        <f t="shared" si="1"/>
        <v xml:space="preserve"> </v>
      </c>
      <c r="F24" s="200"/>
      <c r="G24" s="28"/>
      <c r="H24" s="28"/>
      <c r="I24" s="28"/>
      <c r="J24" s="28"/>
      <c r="K24" s="28"/>
      <c r="L24" s="28"/>
      <c r="M24" s="28"/>
      <c r="N24" s="28"/>
      <c r="O24" s="28"/>
      <c r="P24" s="28"/>
      <c r="Q24" s="28"/>
      <c r="R24" s="28"/>
      <c r="S24" s="28"/>
      <c r="T24" s="28"/>
      <c r="U24" s="28"/>
      <c r="V24" s="28"/>
      <c r="W24" s="28"/>
      <c r="X24" s="28"/>
      <c r="Y24" s="28"/>
      <c r="Z24" s="28"/>
      <c r="AA24" s="211"/>
    </row>
    <row r="25" spans="1:27" ht="13">
      <c r="A25" s="224"/>
      <c r="B25" s="211"/>
      <c r="C25" s="16" t="s">
        <v>6</v>
      </c>
      <c r="D25" s="16">
        <f>SUM($D$18:D24)</f>
        <v>9450</v>
      </c>
      <c r="E25" s="16" t="str">
        <f ca="1">IFERROR(__xludf.DUMMYFUNCTION("IFERROR(AVERAGE.WEIGHTED(E30:E36,D30:D36),"" "")")," ")</f>
        <v xml:space="preserve"> </v>
      </c>
      <c r="F25" s="200"/>
      <c r="G25" s="28"/>
      <c r="H25" s="28"/>
      <c r="I25" s="28"/>
      <c r="J25" s="28"/>
      <c r="K25" s="28"/>
      <c r="L25" s="28"/>
      <c r="M25" s="28"/>
      <c r="N25" s="28"/>
      <c r="O25" s="28"/>
      <c r="P25" s="28"/>
      <c r="Q25" s="28"/>
      <c r="R25" s="28"/>
      <c r="S25" s="28"/>
      <c r="T25" s="28"/>
      <c r="U25" s="28"/>
      <c r="V25" s="28"/>
      <c r="W25" s="28"/>
      <c r="X25" s="28"/>
      <c r="Y25" s="28"/>
      <c r="Z25" s="28"/>
      <c r="AA25" s="211"/>
    </row>
    <row r="26" spans="1:27" ht="12.5">
      <c r="A26" s="224"/>
      <c r="B26" s="224"/>
      <c r="C26" s="224"/>
      <c r="D26" s="224"/>
      <c r="E26" s="224"/>
      <c r="F26" s="200"/>
      <c r="G26" s="28"/>
      <c r="H26" s="29"/>
      <c r="I26" s="29"/>
      <c r="J26" s="28"/>
      <c r="K26" s="28"/>
      <c r="L26" s="28"/>
      <c r="M26" s="28"/>
      <c r="N26" s="28"/>
      <c r="O26" s="28"/>
      <c r="P26" s="28"/>
      <c r="Q26" s="28"/>
      <c r="R26" s="28"/>
      <c r="S26" s="28"/>
      <c r="T26" s="28"/>
      <c r="U26" s="28"/>
      <c r="V26" s="28"/>
      <c r="W26" s="28"/>
      <c r="X26" s="28"/>
      <c r="Y26" s="28"/>
      <c r="Z26" s="28"/>
      <c r="AA26" s="211"/>
    </row>
    <row r="27" spans="1:27" ht="15.5" customHeight="1">
      <c r="A27" s="224"/>
      <c r="B27" s="224"/>
      <c r="C27" s="224"/>
      <c r="D27" s="224"/>
      <c r="E27" s="224"/>
      <c r="F27" s="200"/>
      <c r="G27" s="28"/>
      <c r="H27" s="28"/>
      <c r="I27" s="28"/>
      <c r="J27" s="28"/>
      <c r="K27" s="28"/>
      <c r="L27" s="28"/>
      <c r="M27" s="28"/>
      <c r="N27" s="28"/>
      <c r="O27" s="28"/>
      <c r="P27" s="28"/>
      <c r="Q27" s="28"/>
      <c r="R27" s="28"/>
      <c r="S27" s="28"/>
      <c r="T27" s="28"/>
      <c r="U27" s="28"/>
      <c r="V27" s="28"/>
      <c r="W27" s="28"/>
      <c r="X27" s="28"/>
      <c r="Y27" s="28"/>
      <c r="Z27" s="28"/>
      <c r="AA27" s="211"/>
    </row>
    <row r="28" spans="1:27" ht="31">
      <c r="A28" s="163" t="s">
        <v>82</v>
      </c>
      <c r="B28" s="163" t="s">
        <v>83</v>
      </c>
      <c r="C28" s="163" t="s">
        <v>84</v>
      </c>
      <c r="D28" s="163" t="s">
        <v>27</v>
      </c>
      <c r="E28" s="163" t="s">
        <v>5</v>
      </c>
      <c r="F28" s="200"/>
      <c r="G28" s="28"/>
      <c r="H28" s="28"/>
      <c r="I28" s="28"/>
      <c r="J28" s="28"/>
      <c r="K28" s="28"/>
      <c r="L28" s="28"/>
      <c r="M28" s="28"/>
      <c r="N28" s="28"/>
      <c r="O28" s="28"/>
      <c r="P28" s="28"/>
      <c r="Q28" s="28"/>
      <c r="R28" s="28"/>
      <c r="S28" s="28"/>
      <c r="T28" s="28"/>
      <c r="U28" s="28"/>
      <c r="V28" s="28"/>
      <c r="W28" s="28"/>
      <c r="X28" s="28"/>
      <c r="Y28" s="28"/>
      <c r="Z28" s="28"/>
      <c r="AA28" s="211"/>
    </row>
    <row r="29" spans="1:27" ht="13">
      <c r="A29" s="146" t="s">
        <v>85</v>
      </c>
      <c r="B29" s="167" t="s">
        <v>141</v>
      </c>
      <c r="C29" s="167">
        <v>8000</v>
      </c>
      <c r="D29" s="147">
        <f>IFERROR(C29*0.001*VLOOKUP(B29,$A$109:$B$113,2,FALSE)," ")</f>
        <v>384.8</v>
      </c>
      <c r="E29" s="147">
        <f>IFERROR(VLOOKUP(B29,$A$109:$D$113,4,FALSE)," ")</f>
        <v>5</v>
      </c>
      <c r="F29" s="200"/>
      <c r="G29" s="28"/>
      <c r="H29" s="28"/>
      <c r="I29" s="28"/>
      <c r="J29" s="28"/>
      <c r="K29" s="28"/>
      <c r="L29" s="28"/>
      <c r="M29" s="28"/>
      <c r="N29" s="28"/>
      <c r="O29" s="28"/>
      <c r="P29" s="28"/>
      <c r="Q29" s="28"/>
      <c r="R29" s="28"/>
      <c r="S29" s="28"/>
      <c r="T29" s="28"/>
      <c r="U29" s="28"/>
      <c r="V29" s="28"/>
      <c r="W29" s="28"/>
      <c r="X29" s="28"/>
      <c r="Y29" s="28"/>
      <c r="Z29" s="28"/>
      <c r="AA29" s="211"/>
    </row>
    <row r="30" spans="1:27" ht="13">
      <c r="A30" s="32" t="s">
        <v>86</v>
      </c>
      <c r="B30" s="34"/>
      <c r="C30" s="34"/>
      <c r="D30" s="33" t="str">
        <f t="shared" ref="D30:D35" si="2">IFERROR(C30*0.001*VLOOKUP(B30,$A$109:$B$113,2,FALSE)," ")</f>
        <v xml:space="preserve"> </v>
      </c>
      <c r="E30" s="33" t="str">
        <f t="shared" ref="E30:E35" si="3">IFERROR(VLOOKUP(B30,$A$109:$D$113,4,FALSE)," ")</f>
        <v xml:space="preserve"> </v>
      </c>
      <c r="F30" s="200"/>
      <c r="G30" s="28"/>
      <c r="H30" s="28"/>
      <c r="I30" s="28"/>
      <c r="J30" s="28"/>
      <c r="K30" s="28"/>
      <c r="L30" s="28"/>
      <c r="M30" s="28"/>
      <c r="N30" s="28"/>
      <c r="O30" s="28"/>
      <c r="P30" s="28"/>
      <c r="Q30" s="28"/>
      <c r="R30" s="28"/>
      <c r="S30" s="28"/>
      <c r="T30" s="28"/>
      <c r="U30" s="28"/>
      <c r="V30" s="28"/>
      <c r="W30" s="28"/>
      <c r="X30" s="28"/>
      <c r="Y30" s="28"/>
      <c r="Z30" s="28"/>
      <c r="AA30" s="211"/>
    </row>
    <row r="31" spans="1:27" ht="12.5">
      <c r="A31" s="34"/>
      <c r="B31" s="34"/>
      <c r="C31" s="34"/>
      <c r="D31" s="33" t="str">
        <f t="shared" si="2"/>
        <v xml:space="preserve"> </v>
      </c>
      <c r="E31" s="33" t="str">
        <f t="shared" si="3"/>
        <v xml:space="preserve"> </v>
      </c>
      <c r="F31" s="200"/>
      <c r="G31" s="28"/>
      <c r="H31" s="28"/>
      <c r="I31" s="28"/>
      <c r="J31" s="28"/>
      <c r="K31" s="28"/>
      <c r="L31" s="28"/>
      <c r="M31" s="28"/>
      <c r="N31" s="28"/>
      <c r="O31" s="28"/>
      <c r="P31" s="28"/>
      <c r="Q31" s="28"/>
      <c r="R31" s="28"/>
      <c r="S31" s="28"/>
      <c r="T31" s="28"/>
      <c r="U31" s="28"/>
      <c r="V31" s="28"/>
      <c r="W31" s="28"/>
      <c r="X31" s="28"/>
      <c r="Y31" s="28"/>
      <c r="Z31" s="28"/>
      <c r="AA31" s="211"/>
    </row>
    <row r="32" spans="1:27" ht="12.5">
      <c r="A32" s="34"/>
      <c r="B32" s="34"/>
      <c r="C32" s="34"/>
      <c r="D32" s="33" t="str">
        <f t="shared" si="2"/>
        <v xml:space="preserve"> </v>
      </c>
      <c r="E32" s="33" t="str">
        <f t="shared" si="3"/>
        <v xml:space="preserve"> </v>
      </c>
      <c r="F32" s="200"/>
      <c r="G32" s="28"/>
      <c r="H32" s="28"/>
      <c r="I32" s="28"/>
      <c r="J32" s="28"/>
      <c r="K32" s="28"/>
      <c r="L32" s="28"/>
      <c r="M32" s="28"/>
      <c r="N32" s="28"/>
      <c r="O32" s="28"/>
      <c r="P32" s="28"/>
      <c r="Q32" s="28"/>
      <c r="R32" s="28"/>
      <c r="S32" s="28"/>
      <c r="T32" s="28"/>
      <c r="U32" s="28"/>
      <c r="V32" s="28"/>
      <c r="W32" s="28"/>
      <c r="X32" s="28"/>
      <c r="Y32" s="28"/>
      <c r="Z32" s="28"/>
      <c r="AA32" s="211"/>
    </row>
    <row r="33" spans="1:27" ht="13">
      <c r="A33" s="34"/>
      <c r="B33" s="32"/>
      <c r="C33" s="34"/>
      <c r="D33" s="33" t="str">
        <f t="shared" si="2"/>
        <v xml:space="preserve"> </v>
      </c>
      <c r="E33" s="33" t="str">
        <f t="shared" si="3"/>
        <v xml:space="preserve"> </v>
      </c>
      <c r="F33" s="200"/>
      <c r="G33" s="28"/>
      <c r="H33" s="28"/>
      <c r="I33" s="28"/>
      <c r="J33" s="28"/>
      <c r="K33" s="28"/>
      <c r="L33" s="28"/>
      <c r="M33" s="28"/>
      <c r="N33" s="28"/>
      <c r="O33" s="28"/>
      <c r="P33" s="28"/>
      <c r="Q33" s="28"/>
      <c r="R33" s="28"/>
      <c r="S33" s="28"/>
      <c r="T33" s="28"/>
      <c r="U33" s="28"/>
      <c r="V33" s="28"/>
      <c r="W33" s="28"/>
      <c r="X33" s="28"/>
      <c r="Y33" s="28"/>
      <c r="Z33" s="28"/>
      <c r="AA33" s="211"/>
    </row>
    <row r="34" spans="1:27" ht="12.5">
      <c r="A34" s="34"/>
      <c r="B34" s="34"/>
      <c r="C34" s="34"/>
      <c r="D34" s="33" t="str">
        <f t="shared" si="2"/>
        <v xml:space="preserve"> </v>
      </c>
      <c r="E34" s="33" t="str">
        <f t="shared" si="3"/>
        <v xml:space="preserve"> </v>
      </c>
      <c r="F34" s="200"/>
      <c r="G34" s="28"/>
      <c r="H34" s="28"/>
      <c r="I34" s="28"/>
      <c r="J34" s="28"/>
      <c r="K34" s="28"/>
      <c r="L34" s="28"/>
      <c r="M34" s="28"/>
      <c r="N34" s="28"/>
      <c r="O34" s="28"/>
      <c r="P34" s="28"/>
      <c r="Q34" s="28"/>
      <c r="R34" s="28"/>
      <c r="S34" s="28"/>
      <c r="T34" s="28"/>
      <c r="U34" s="28"/>
      <c r="V34" s="28"/>
      <c r="W34" s="28"/>
      <c r="X34" s="28"/>
      <c r="Y34" s="28"/>
      <c r="Z34" s="28"/>
      <c r="AA34" s="211"/>
    </row>
    <row r="35" spans="1:27" ht="12.5">
      <c r="A35" s="34"/>
      <c r="B35" s="34"/>
      <c r="C35" s="34"/>
      <c r="D35" s="33" t="str">
        <f t="shared" si="2"/>
        <v xml:space="preserve"> </v>
      </c>
      <c r="E35" s="33" t="str">
        <f t="shared" si="3"/>
        <v xml:space="preserve"> </v>
      </c>
      <c r="F35" s="200"/>
      <c r="G35" s="28"/>
      <c r="H35" s="28"/>
      <c r="I35" s="28"/>
      <c r="J35" s="28"/>
      <c r="K35" s="28"/>
      <c r="L35" s="28"/>
      <c r="M35" s="28"/>
      <c r="N35" s="28"/>
      <c r="O35" s="28"/>
      <c r="P35" s="28"/>
      <c r="Q35" s="28"/>
      <c r="R35" s="28"/>
      <c r="S35" s="28"/>
      <c r="T35" s="28"/>
      <c r="U35" s="28"/>
      <c r="V35" s="28"/>
      <c r="W35" s="28"/>
      <c r="X35" s="28"/>
      <c r="Y35" s="28"/>
      <c r="Z35" s="28"/>
      <c r="AA35" s="211"/>
    </row>
    <row r="36" spans="1:27" ht="13">
      <c r="A36" s="225"/>
      <c r="B36" s="200"/>
      <c r="C36" s="16" t="s">
        <v>6</v>
      </c>
      <c r="D36" s="16">
        <f>SUM($D$29:D35)</f>
        <v>384.8</v>
      </c>
      <c r="E36" s="16" t="str">
        <f ca="1">IFERROR(__xludf.DUMMYFUNCTION("IFERROR(AVERAGE.WEIGHTED(E41:E47,D41:D47),"" "")")," ")</f>
        <v xml:space="preserve"> </v>
      </c>
      <c r="F36" s="200"/>
      <c r="G36" s="28"/>
      <c r="H36" s="28"/>
      <c r="I36" s="28"/>
      <c r="J36" s="28"/>
      <c r="K36" s="28"/>
      <c r="L36" s="28"/>
      <c r="M36" s="28"/>
      <c r="N36" s="28"/>
      <c r="O36" s="28"/>
      <c r="P36" s="28"/>
      <c r="Q36" s="28"/>
      <c r="R36" s="28"/>
      <c r="S36" s="28"/>
      <c r="T36" s="28"/>
      <c r="U36" s="28"/>
      <c r="V36" s="28"/>
      <c r="W36" s="28"/>
      <c r="X36" s="28"/>
      <c r="Y36" s="28"/>
      <c r="Z36" s="28"/>
      <c r="AA36" s="211"/>
    </row>
    <row r="37" spans="1:27" ht="12.5">
      <c r="A37" s="211"/>
      <c r="B37" s="211"/>
      <c r="C37" s="211"/>
      <c r="D37" s="211"/>
      <c r="E37" s="211"/>
      <c r="F37" s="200"/>
      <c r="H37" s="6"/>
      <c r="I37" s="6"/>
      <c r="AA37" s="211"/>
    </row>
    <row r="38" spans="1:27" ht="15.5" customHeight="1">
      <c r="A38" s="211"/>
      <c r="B38" s="211"/>
      <c r="C38" s="211"/>
      <c r="D38" s="211"/>
      <c r="E38" s="211"/>
      <c r="F38" s="200"/>
      <c r="G38" s="28"/>
      <c r="H38" s="28"/>
      <c r="I38" s="28"/>
      <c r="J38" s="28"/>
      <c r="K38" s="28"/>
      <c r="L38" s="28"/>
      <c r="M38" s="28"/>
      <c r="N38" s="28"/>
      <c r="O38" s="28"/>
      <c r="P38" s="28"/>
      <c r="Q38" s="28"/>
      <c r="R38" s="28"/>
      <c r="S38" s="28"/>
      <c r="T38" s="28"/>
      <c r="U38" s="28"/>
      <c r="V38" s="28"/>
      <c r="W38" s="28"/>
      <c r="X38" s="28"/>
      <c r="Y38" s="28"/>
      <c r="Z38" s="28"/>
      <c r="AA38" s="211"/>
    </row>
    <row r="39" spans="1:27" ht="31">
      <c r="A39" s="163" t="s">
        <v>87</v>
      </c>
      <c r="B39" s="163" t="s">
        <v>83</v>
      </c>
      <c r="C39" s="163" t="s">
        <v>84</v>
      </c>
      <c r="D39" s="163" t="s">
        <v>27</v>
      </c>
      <c r="E39" s="163" t="s">
        <v>5</v>
      </c>
      <c r="F39" s="200"/>
      <c r="G39" s="28"/>
      <c r="H39" s="28"/>
      <c r="I39" s="28"/>
      <c r="J39" s="28"/>
      <c r="K39" s="28"/>
      <c r="L39" s="28"/>
      <c r="M39" s="28"/>
      <c r="N39" s="28"/>
      <c r="O39" s="28"/>
      <c r="P39" s="28"/>
      <c r="Q39" s="28"/>
      <c r="R39" s="28"/>
      <c r="S39" s="28"/>
      <c r="T39" s="28"/>
      <c r="U39" s="28"/>
      <c r="V39" s="28"/>
      <c r="W39" s="28"/>
      <c r="X39" s="28"/>
      <c r="Y39" s="28"/>
      <c r="Z39" s="28"/>
      <c r="AA39" s="211"/>
    </row>
    <row r="40" spans="1:27" ht="13">
      <c r="A40" s="146" t="s">
        <v>281</v>
      </c>
      <c r="B40" s="167" t="s">
        <v>144</v>
      </c>
      <c r="C40" s="167">
        <v>790</v>
      </c>
      <c r="D40" s="147">
        <f>IFERROR(C40*VLOOKUP(B40,$A$116:$B$120,2,FALSE)," ")</f>
        <v>29941</v>
      </c>
      <c r="E40" s="147">
        <f>IFERROR(VLOOKUP(B40,$A$116:$D$120,4,FALSE)," ")</f>
        <v>5</v>
      </c>
      <c r="F40" s="200"/>
      <c r="G40" s="28"/>
      <c r="H40" s="28"/>
      <c r="I40" s="28"/>
      <c r="J40" s="28"/>
      <c r="K40" s="28"/>
      <c r="L40" s="28"/>
      <c r="M40" s="28"/>
      <c r="N40" s="28"/>
      <c r="O40" s="28"/>
      <c r="P40" s="28"/>
      <c r="Q40" s="28"/>
      <c r="R40" s="28"/>
      <c r="S40" s="28"/>
      <c r="T40" s="28"/>
      <c r="U40" s="28"/>
      <c r="V40" s="28"/>
      <c r="W40" s="28"/>
      <c r="X40" s="28"/>
      <c r="Y40" s="28"/>
      <c r="Z40" s="28"/>
      <c r="AA40" s="211"/>
    </row>
    <row r="41" spans="1:27" ht="13">
      <c r="A41" s="32"/>
      <c r="B41" s="34"/>
      <c r="C41" s="34"/>
      <c r="D41" s="33" t="str">
        <f t="shared" ref="D41:D46" si="4">IFERROR(C41*VLOOKUP(B41,$A$116:$B$120,2,FALSE)," ")</f>
        <v xml:space="preserve"> </v>
      </c>
      <c r="E41" s="33" t="str">
        <f t="shared" ref="E41:E46" si="5">IFERROR(VLOOKUP(B41,$A$116:$D$120,4,FALSE)," ")</f>
        <v xml:space="preserve"> </v>
      </c>
      <c r="F41" s="200"/>
      <c r="G41" s="28"/>
      <c r="H41" s="28"/>
      <c r="I41" s="28"/>
      <c r="J41" s="28"/>
      <c r="K41" s="28"/>
      <c r="L41" s="28"/>
      <c r="M41" s="28"/>
      <c r="N41" s="28"/>
      <c r="O41" s="28"/>
      <c r="P41" s="28"/>
      <c r="Q41" s="28"/>
      <c r="R41" s="28"/>
      <c r="S41" s="28"/>
      <c r="T41" s="28"/>
      <c r="U41" s="28"/>
      <c r="V41" s="28"/>
      <c r="W41" s="28"/>
      <c r="X41" s="28"/>
      <c r="Y41" s="28"/>
      <c r="Z41" s="28"/>
      <c r="AA41" s="211"/>
    </row>
    <row r="42" spans="1:27" ht="12.5">
      <c r="A42" s="34"/>
      <c r="B42" s="34"/>
      <c r="C42" s="34"/>
      <c r="D42" s="33" t="str">
        <f t="shared" si="4"/>
        <v xml:space="preserve"> </v>
      </c>
      <c r="E42" s="33" t="str">
        <f t="shared" si="5"/>
        <v xml:space="preserve"> </v>
      </c>
      <c r="F42" s="200"/>
      <c r="G42" s="28"/>
      <c r="H42" s="28"/>
      <c r="I42" s="28"/>
      <c r="J42" s="28"/>
      <c r="K42" s="28"/>
      <c r="L42" s="28"/>
      <c r="M42" s="28"/>
      <c r="N42" s="28"/>
      <c r="O42" s="28"/>
      <c r="P42" s="28"/>
      <c r="Q42" s="28"/>
      <c r="R42" s="28"/>
      <c r="S42" s="28"/>
      <c r="T42" s="28"/>
      <c r="U42" s="28"/>
      <c r="V42" s="28"/>
      <c r="W42" s="28"/>
      <c r="X42" s="28"/>
      <c r="Y42" s="28"/>
      <c r="Z42" s="28"/>
      <c r="AA42" s="211"/>
    </row>
    <row r="43" spans="1:27" ht="12.5">
      <c r="A43" s="34"/>
      <c r="B43" s="34"/>
      <c r="C43" s="34"/>
      <c r="D43" s="33" t="str">
        <f t="shared" si="4"/>
        <v xml:space="preserve"> </v>
      </c>
      <c r="E43" s="33" t="str">
        <f t="shared" si="5"/>
        <v xml:space="preserve"> </v>
      </c>
      <c r="F43" s="200"/>
      <c r="G43" s="28"/>
      <c r="H43" s="28"/>
      <c r="I43" s="28"/>
      <c r="J43" s="28"/>
      <c r="K43" s="28"/>
      <c r="L43" s="28"/>
      <c r="M43" s="28"/>
      <c r="N43" s="28"/>
      <c r="O43" s="28"/>
      <c r="P43" s="28"/>
      <c r="Q43" s="28"/>
      <c r="R43" s="28"/>
      <c r="S43" s="28"/>
      <c r="T43" s="28"/>
      <c r="U43" s="28"/>
      <c r="V43" s="28"/>
      <c r="W43" s="28"/>
      <c r="X43" s="28"/>
      <c r="Y43" s="28"/>
      <c r="Z43" s="28"/>
      <c r="AA43" s="211"/>
    </row>
    <row r="44" spans="1:27" ht="13">
      <c r="A44" s="34"/>
      <c r="B44" s="32"/>
      <c r="C44" s="34"/>
      <c r="D44" s="33" t="str">
        <f t="shared" si="4"/>
        <v xml:space="preserve"> </v>
      </c>
      <c r="E44" s="33" t="str">
        <f t="shared" si="5"/>
        <v xml:space="preserve"> </v>
      </c>
      <c r="F44" s="200"/>
      <c r="G44" s="28"/>
      <c r="H44" s="28"/>
      <c r="I44" s="28"/>
      <c r="J44" s="28"/>
      <c r="K44" s="28"/>
      <c r="L44" s="28"/>
      <c r="M44" s="28"/>
      <c r="N44" s="28"/>
      <c r="O44" s="28"/>
      <c r="P44" s="28"/>
      <c r="Q44" s="28"/>
      <c r="R44" s="28"/>
      <c r="S44" s="28"/>
      <c r="T44" s="28"/>
      <c r="U44" s="28"/>
      <c r="V44" s="28"/>
      <c r="W44" s="28"/>
      <c r="X44" s="28"/>
      <c r="Y44" s="28"/>
      <c r="Z44" s="28"/>
      <c r="AA44" s="211"/>
    </row>
    <row r="45" spans="1:27" ht="12.5">
      <c r="A45" s="34"/>
      <c r="B45" s="34"/>
      <c r="C45" s="34"/>
      <c r="D45" s="33" t="str">
        <f t="shared" si="4"/>
        <v xml:space="preserve"> </v>
      </c>
      <c r="E45" s="33" t="str">
        <f t="shared" si="5"/>
        <v xml:space="preserve"> </v>
      </c>
      <c r="F45" s="200"/>
      <c r="G45" s="28"/>
      <c r="H45" s="28"/>
      <c r="I45" s="28"/>
      <c r="J45" s="28"/>
      <c r="K45" s="28"/>
      <c r="L45" s="28"/>
      <c r="M45" s="28"/>
      <c r="N45" s="28"/>
      <c r="O45" s="28"/>
      <c r="P45" s="28"/>
      <c r="Q45" s="28"/>
      <c r="R45" s="28"/>
      <c r="S45" s="28"/>
      <c r="T45" s="28"/>
      <c r="U45" s="28"/>
      <c r="V45" s="28"/>
      <c r="W45" s="28"/>
      <c r="X45" s="28"/>
      <c r="Y45" s="28"/>
      <c r="Z45" s="28"/>
      <c r="AA45" s="211"/>
    </row>
    <row r="46" spans="1:27" ht="12.5">
      <c r="A46" s="34"/>
      <c r="B46" s="34"/>
      <c r="C46" s="34"/>
      <c r="D46" s="33" t="str">
        <f t="shared" si="4"/>
        <v xml:space="preserve"> </v>
      </c>
      <c r="E46" s="33" t="str">
        <f t="shared" si="5"/>
        <v xml:space="preserve"> </v>
      </c>
      <c r="F46" s="200"/>
      <c r="G46" s="28"/>
      <c r="H46" s="28"/>
      <c r="I46" s="28"/>
      <c r="J46" s="28"/>
      <c r="K46" s="28"/>
      <c r="L46" s="28"/>
      <c r="M46" s="28"/>
      <c r="N46" s="28"/>
      <c r="O46" s="28"/>
      <c r="P46" s="28"/>
      <c r="Q46" s="28"/>
      <c r="R46" s="28"/>
      <c r="S46" s="28"/>
      <c r="T46" s="28"/>
      <c r="U46" s="28"/>
      <c r="V46" s="28"/>
      <c r="W46" s="28"/>
      <c r="X46" s="28"/>
      <c r="Y46" s="28"/>
      <c r="Z46" s="28"/>
      <c r="AA46" s="211"/>
    </row>
    <row r="47" spans="1:27" ht="13">
      <c r="A47" s="224"/>
      <c r="B47" s="211"/>
      <c r="C47" s="16" t="s">
        <v>6</v>
      </c>
      <c r="D47" s="16">
        <f>SUM($D$40:D46)</f>
        <v>29941</v>
      </c>
      <c r="E47" s="16" t="str">
        <f ca="1">IFERROR(__xludf.DUMMYFUNCTION("IFERROR(AVERAGE.WEIGHTED(E52:E58,D52:D58),"" "")")," ")</f>
        <v xml:space="preserve"> </v>
      </c>
      <c r="F47" s="200"/>
      <c r="G47" s="28"/>
      <c r="H47" s="28"/>
      <c r="I47" s="28"/>
      <c r="J47" s="28"/>
      <c r="K47" s="28"/>
      <c r="L47" s="28"/>
      <c r="M47" s="28"/>
      <c r="N47" s="28"/>
      <c r="O47" s="28"/>
      <c r="P47" s="28"/>
      <c r="Q47" s="28"/>
      <c r="R47" s="28"/>
      <c r="S47" s="28"/>
      <c r="T47" s="28"/>
      <c r="U47" s="28"/>
      <c r="V47" s="28"/>
      <c r="W47" s="28"/>
      <c r="X47" s="28"/>
      <c r="Y47" s="28"/>
      <c r="Z47" s="28"/>
      <c r="AA47" s="211"/>
    </row>
    <row r="48" spans="1:27" ht="15.75" customHeight="1">
      <c r="A48" s="200"/>
      <c r="B48" s="200"/>
      <c r="C48" s="200"/>
      <c r="D48" s="200"/>
      <c r="E48" s="200"/>
      <c r="F48" s="200"/>
      <c r="AA48" s="211"/>
    </row>
    <row r="49" spans="1:27" ht="13">
      <c r="A49" s="215" t="s">
        <v>39</v>
      </c>
      <c r="B49" s="200"/>
      <c r="C49" s="200"/>
      <c r="D49" s="200"/>
      <c r="E49" s="200"/>
      <c r="F49" s="1"/>
      <c r="AA49" s="211"/>
    </row>
    <row r="50" spans="1:27" ht="13" hidden="1">
      <c r="A50" s="21" t="s">
        <v>13</v>
      </c>
      <c r="B50" s="35" t="s">
        <v>41</v>
      </c>
      <c r="C50" s="21" t="s">
        <v>42</v>
      </c>
      <c r="D50" s="21" t="s">
        <v>5</v>
      </c>
      <c r="E50" s="21" t="s">
        <v>43</v>
      </c>
      <c r="F50" s="1"/>
      <c r="AA50" s="211"/>
    </row>
    <row r="51" spans="1:27" ht="12.5" hidden="1">
      <c r="A51" s="36" t="s">
        <v>88</v>
      </c>
      <c r="B51" s="37">
        <v>4.75</v>
      </c>
      <c r="C51" s="37" t="s">
        <v>59</v>
      </c>
      <c r="D51" s="38">
        <v>3</v>
      </c>
      <c r="E51" s="22" t="s">
        <v>46</v>
      </c>
      <c r="F51" s="1"/>
      <c r="AA51" s="211"/>
    </row>
    <row r="52" spans="1:27" ht="12.5" hidden="1">
      <c r="A52" s="36" t="s">
        <v>89</v>
      </c>
      <c r="B52" s="37">
        <v>4.46</v>
      </c>
      <c r="C52" s="37" t="s">
        <v>59</v>
      </c>
      <c r="D52" s="38">
        <v>3</v>
      </c>
      <c r="E52" s="22" t="s">
        <v>46</v>
      </c>
      <c r="F52" s="1"/>
      <c r="AA52" s="211"/>
    </row>
    <row r="53" spans="1:27" ht="12.5" hidden="1">
      <c r="A53" s="36" t="s">
        <v>90</v>
      </c>
      <c r="B53" s="37">
        <v>4.3899999999999997</v>
      </c>
      <c r="C53" s="37" t="s">
        <v>59</v>
      </c>
      <c r="D53" s="38">
        <v>3</v>
      </c>
      <c r="E53" s="22" t="s">
        <v>46</v>
      </c>
      <c r="F53" s="1"/>
      <c r="AA53" s="211"/>
    </row>
    <row r="54" spans="1:27" ht="12.5" hidden="1">
      <c r="A54" s="36" t="s">
        <v>91</v>
      </c>
      <c r="B54" s="37">
        <v>28.6</v>
      </c>
      <c r="C54" s="37" t="s">
        <v>59</v>
      </c>
      <c r="D54" s="38">
        <v>3</v>
      </c>
      <c r="E54" s="22" t="s">
        <v>46</v>
      </c>
      <c r="F54" s="1"/>
      <c r="AA54" s="211"/>
    </row>
    <row r="55" spans="1:27" ht="12.5" hidden="1">
      <c r="A55" s="36" t="s">
        <v>92</v>
      </c>
      <c r="B55" s="37">
        <v>5.89</v>
      </c>
      <c r="C55" s="37" t="s">
        <v>59</v>
      </c>
      <c r="D55" s="38">
        <v>3</v>
      </c>
      <c r="E55" s="22" t="s">
        <v>46</v>
      </c>
      <c r="F55" s="1"/>
      <c r="AA55" s="211"/>
    </row>
    <row r="56" spans="1:27" ht="12.5" hidden="1">
      <c r="A56" s="36" t="s">
        <v>93</v>
      </c>
      <c r="B56" s="37">
        <v>5.12</v>
      </c>
      <c r="C56" s="37" t="s">
        <v>59</v>
      </c>
      <c r="D56" s="38">
        <v>3</v>
      </c>
      <c r="E56" s="22" t="s">
        <v>46</v>
      </c>
      <c r="F56" s="1"/>
      <c r="AA56" s="211"/>
    </row>
    <row r="57" spans="1:27" ht="12.5" hidden="1">
      <c r="A57" s="36" t="s">
        <v>94</v>
      </c>
      <c r="B57" s="37">
        <v>3.16</v>
      </c>
      <c r="C57" s="37" t="s">
        <v>59</v>
      </c>
      <c r="D57" s="38">
        <v>3</v>
      </c>
      <c r="E57" s="22" t="s">
        <v>46</v>
      </c>
      <c r="F57" s="1"/>
      <c r="AA57" s="211"/>
    </row>
    <row r="58" spans="1:27" ht="12.5" hidden="1">
      <c r="A58" s="36" t="s">
        <v>95</v>
      </c>
      <c r="B58" s="37">
        <v>5.24</v>
      </c>
      <c r="C58" s="37" t="s">
        <v>59</v>
      </c>
      <c r="D58" s="38">
        <v>3</v>
      </c>
      <c r="E58" s="22" t="s">
        <v>46</v>
      </c>
      <c r="F58" s="1"/>
      <c r="AA58" s="211"/>
    </row>
    <row r="59" spans="1:27" ht="12.5" hidden="1">
      <c r="A59" s="36" t="s">
        <v>96</v>
      </c>
      <c r="B59" s="37">
        <v>5.49</v>
      </c>
      <c r="C59" s="37" t="s">
        <v>59</v>
      </c>
      <c r="D59" s="38">
        <v>3</v>
      </c>
      <c r="E59" s="22" t="s">
        <v>46</v>
      </c>
      <c r="F59" s="1"/>
      <c r="AA59" s="211"/>
    </row>
    <row r="60" spans="1:27" ht="12.5" hidden="1">
      <c r="A60" s="36" t="s">
        <v>97</v>
      </c>
      <c r="B60" s="37">
        <v>9.2200000000000006</v>
      </c>
      <c r="C60" s="37" t="s">
        <v>59</v>
      </c>
      <c r="D60" s="38">
        <v>3</v>
      </c>
      <c r="E60" s="22" t="s">
        <v>46</v>
      </c>
      <c r="F60" s="1"/>
      <c r="AA60" s="211"/>
    </row>
    <row r="61" spans="1:27" ht="12.5" hidden="1">
      <c r="A61" s="36" t="s">
        <v>98</v>
      </c>
      <c r="B61" s="37">
        <v>2.09</v>
      </c>
      <c r="C61" s="37" t="s">
        <v>59</v>
      </c>
      <c r="D61" s="38">
        <v>3</v>
      </c>
      <c r="E61" s="22" t="s">
        <v>46</v>
      </c>
      <c r="F61" s="1"/>
      <c r="AA61" s="211"/>
    </row>
    <row r="62" spans="1:27" ht="12.5" hidden="1">
      <c r="A62" s="36" t="s">
        <v>99</v>
      </c>
      <c r="B62" s="37">
        <v>9.49</v>
      </c>
      <c r="C62" s="37" t="s">
        <v>59</v>
      </c>
      <c r="D62" s="38">
        <v>3</v>
      </c>
      <c r="E62" s="22" t="s">
        <v>46</v>
      </c>
      <c r="F62" s="1"/>
      <c r="AA62" s="211"/>
    </row>
    <row r="63" spans="1:27" ht="12.5" hidden="1">
      <c r="A63" s="36" t="s">
        <v>100</v>
      </c>
      <c r="B63" s="37">
        <v>1.03</v>
      </c>
      <c r="C63" s="37" t="s">
        <v>59</v>
      </c>
      <c r="D63" s="38">
        <v>3</v>
      </c>
      <c r="E63" s="22" t="s">
        <v>46</v>
      </c>
      <c r="F63" s="1"/>
      <c r="AA63" s="211"/>
    </row>
    <row r="64" spans="1:27" ht="12.5" hidden="1">
      <c r="A64" s="36" t="s">
        <v>101</v>
      </c>
      <c r="B64" s="37">
        <v>0.65</v>
      </c>
      <c r="C64" s="37" t="s">
        <v>59</v>
      </c>
      <c r="D64" s="38">
        <v>3</v>
      </c>
      <c r="E64" s="22" t="s">
        <v>46</v>
      </c>
      <c r="F64" s="1"/>
      <c r="AA64" s="211"/>
    </row>
    <row r="65" spans="1:27" ht="12.5" hidden="1">
      <c r="A65" s="36" t="s">
        <v>102</v>
      </c>
      <c r="B65" s="37">
        <v>1.52</v>
      </c>
      <c r="C65" s="37" t="s">
        <v>59</v>
      </c>
      <c r="D65" s="38">
        <v>3</v>
      </c>
      <c r="E65" s="22" t="s">
        <v>46</v>
      </c>
      <c r="F65" s="1"/>
      <c r="AA65" s="211"/>
    </row>
    <row r="66" spans="1:27" ht="12.5" hidden="1">
      <c r="A66" s="36" t="s">
        <v>103</v>
      </c>
      <c r="B66" s="37">
        <v>1.48</v>
      </c>
      <c r="C66" s="37" t="s">
        <v>59</v>
      </c>
      <c r="D66" s="38">
        <v>3</v>
      </c>
      <c r="E66" s="22" t="s">
        <v>46</v>
      </c>
      <c r="F66" s="1"/>
      <c r="AA66" s="211"/>
    </row>
    <row r="67" spans="1:27" ht="12.5" hidden="1">
      <c r="A67" s="36" t="s">
        <v>104</v>
      </c>
      <c r="B67" s="37">
        <v>4.2300000000000004</v>
      </c>
      <c r="C67" s="37" t="s">
        <v>59</v>
      </c>
      <c r="D67" s="38">
        <v>3</v>
      </c>
      <c r="E67" s="22" t="s">
        <v>46</v>
      </c>
      <c r="F67" s="1"/>
      <c r="AA67" s="211"/>
    </row>
    <row r="68" spans="1:27" ht="12.5" hidden="1">
      <c r="A68" s="36" t="s">
        <v>105</v>
      </c>
      <c r="B68" s="37">
        <v>1.8</v>
      </c>
      <c r="C68" s="37" t="s">
        <v>59</v>
      </c>
      <c r="D68" s="38">
        <v>3</v>
      </c>
      <c r="E68" s="22" t="s">
        <v>46</v>
      </c>
      <c r="F68" s="1"/>
      <c r="AA68" s="211"/>
    </row>
    <row r="69" spans="1:27" ht="12.5" hidden="1">
      <c r="A69" s="36" t="s">
        <v>106</v>
      </c>
      <c r="B69" s="37">
        <v>0.39</v>
      </c>
      <c r="C69" s="37" t="s">
        <v>59</v>
      </c>
      <c r="D69" s="38">
        <v>3</v>
      </c>
      <c r="E69" s="22" t="s">
        <v>46</v>
      </c>
      <c r="F69" s="1"/>
      <c r="AA69" s="211"/>
    </row>
    <row r="70" spans="1:27" ht="12.5" hidden="1">
      <c r="A70" s="36" t="s">
        <v>107</v>
      </c>
      <c r="B70" s="37">
        <v>0.25800000000000001</v>
      </c>
      <c r="C70" s="37" t="s">
        <v>59</v>
      </c>
      <c r="D70" s="38">
        <v>3</v>
      </c>
      <c r="E70" s="22" t="s">
        <v>46</v>
      </c>
      <c r="F70" s="1"/>
      <c r="AA70" s="211"/>
    </row>
    <row r="71" spans="1:27" ht="12.5" hidden="1">
      <c r="A71" s="36" t="s">
        <v>108</v>
      </c>
      <c r="B71" s="37">
        <v>1.5</v>
      </c>
      <c r="C71" s="37" t="s">
        <v>59</v>
      </c>
      <c r="D71" s="38">
        <v>3</v>
      </c>
      <c r="E71" s="22" t="s">
        <v>46</v>
      </c>
      <c r="F71" s="1"/>
      <c r="AA71" s="211"/>
    </row>
    <row r="72" spans="1:27" ht="12.5" hidden="1">
      <c r="A72" s="36" t="s">
        <v>109</v>
      </c>
      <c r="B72" s="37">
        <v>0.51500000000000001</v>
      </c>
      <c r="C72" s="37" t="s">
        <v>59</v>
      </c>
      <c r="D72" s="38">
        <v>3</v>
      </c>
      <c r="E72" s="22" t="s">
        <v>46</v>
      </c>
      <c r="F72" s="1"/>
      <c r="AA72" s="211"/>
    </row>
    <row r="73" spans="1:27" ht="12.5" hidden="1">
      <c r="A73" s="36" t="s">
        <v>110</v>
      </c>
      <c r="B73" s="37">
        <v>0.56399999999999995</v>
      </c>
      <c r="C73" s="37" t="s">
        <v>59</v>
      </c>
      <c r="D73" s="38">
        <v>3</v>
      </c>
      <c r="E73" s="22" t="s">
        <v>46</v>
      </c>
      <c r="F73" s="1"/>
      <c r="AA73" s="211"/>
    </row>
    <row r="74" spans="1:27" ht="12.5" hidden="1">
      <c r="A74" s="36" t="s">
        <v>111</v>
      </c>
      <c r="B74" s="37">
        <v>0.47899999999999998</v>
      </c>
      <c r="C74" s="37" t="s">
        <v>59</v>
      </c>
      <c r="D74" s="38">
        <v>3</v>
      </c>
      <c r="E74" s="22" t="s">
        <v>46</v>
      </c>
      <c r="F74" s="1"/>
      <c r="AA74" s="211"/>
    </row>
    <row r="75" spans="1:27" ht="12.5" hidden="1">
      <c r="A75" s="36" t="s">
        <v>112</v>
      </c>
      <c r="B75" s="37">
        <v>2.94</v>
      </c>
      <c r="C75" s="37" t="s">
        <v>59</v>
      </c>
      <c r="D75" s="38">
        <v>3</v>
      </c>
      <c r="E75" s="22" t="s">
        <v>46</v>
      </c>
      <c r="F75" s="1"/>
      <c r="AA75" s="211"/>
    </row>
    <row r="76" spans="1:27" ht="12.5" hidden="1">
      <c r="A76" s="36" t="s">
        <v>113</v>
      </c>
      <c r="B76" s="37">
        <v>0.69799999999999995</v>
      </c>
      <c r="C76" s="37" t="s">
        <v>59</v>
      </c>
      <c r="D76" s="38">
        <v>3</v>
      </c>
      <c r="E76" s="22" t="s">
        <v>46</v>
      </c>
      <c r="F76" s="1"/>
      <c r="AA76" s="211"/>
    </row>
    <row r="77" spans="1:27" ht="12.5" hidden="1">
      <c r="A77" s="36" t="s">
        <v>114</v>
      </c>
      <c r="B77" s="37">
        <v>3.41</v>
      </c>
      <c r="C77" s="37" t="s">
        <v>59</v>
      </c>
      <c r="D77" s="38">
        <v>3</v>
      </c>
      <c r="E77" s="22" t="s">
        <v>46</v>
      </c>
      <c r="F77" s="1"/>
      <c r="AA77" s="211"/>
    </row>
    <row r="78" spans="1:27" ht="12.5" hidden="1">
      <c r="A78" s="36" t="s">
        <v>115</v>
      </c>
      <c r="B78" s="37">
        <v>0.59099999999999997</v>
      </c>
      <c r="C78" s="37" t="s">
        <v>59</v>
      </c>
      <c r="D78" s="38">
        <v>3</v>
      </c>
      <c r="E78" s="22" t="s">
        <v>46</v>
      </c>
      <c r="F78" s="1"/>
      <c r="AA78" s="211"/>
    </row>
    <row r="79" spans="1:27" ht="12.5" hidden="1">
      <c r="A79" s="36" t="s">
        <v>116</v>
      </c>
      <c r="B79" s="37">
        <v>0.76700000000000002</v>
      </c>
      <c r="C79" s="37" t="s">
        <v>59</v>
      </c>
      <c r="D79" s="38">
        <v>3</v>
      </c>
      <c r="E79" s="22" t="s">
        <v>46</v>
      </c>
      <c r="F79" s="1"/>
      <c r="AA79" s="211"/>
    </row>
    <row r="80" spans="1:27" ht="12.5" hidden="1">
      <c r="A80" s="36" t="s">
        <v>117</v>
      </c>
      <c r="B80" s="37">
        <v>0.50900000000000001</v>
      </c>
      <c r="C80" s="37" t="s">
        <v>59</v>
      </c>
      <c r="D80" s="38">
        <v>3</v>
      </c>
      <c r="E80" s="22" t="s">
        <v>46</v>
      </c>
      <c r="F80" s="1"/>
      <c r="AA80" s="211"/>
    </row>
    <row r="81" spans="1:27" ht="12.5" hidden="1">
      <c r="A81" s="36" t="s">
        <v>118</v>
      </c>
      <c r="B81" s="37">
        <v>0.25900000000000001</v>
      </c>
      <c r="C81" s="37" t="s">
        <v>59</v>
      </c>
      <c r="D81" s="38">
        <v>3</v>
      </c>
      <c r="E81" s="22" t="s">
        <v>46</v>
      </c>
      <c r="F81" s="1"/>
      <c r="AA81" s="211"/>
    </row>
    <row r="82" spans="1:27" ht="12.5" hidden="1">
      <c r="A82" s="36" t="s">
        <v>119</v>
      </c>
      <c r="B82" s="37">
        <v>0.64200000000000002</v>
      </c>
      <c r="C82" s="37" t="s">
        <v>59</v>
      </c>
      <c r="D82" s="38">
        <v>3</v>
      </c>
      <c r="E82" s="22" t="s">
        <v>46</v>
      </c>
      <c r="F82" s="1"/>
      <c r="AA82" s="211"/>
    </row>
    <row r="83" spans="1:27" ht="12.5" hidden="1">
      <c r="A83" s="36" t="s">
        <v>120</v>
      </c>
      <c r="B83" s="37">
        <v>5.6</v>
      </c>
      <c r="C83" s="37" t="s">
        <v>59</v>
      </c>
      <c r="D83" s="38">
        <v>3</v>
      </c>
      <c r="E83" s="22" t="s">
        <v>46</v>
      </c>
      <c r="F83" s="1"/>
      <c r="AA83" s="211"/>
    </row>
    <row r="84" spans="1:27" ht="12.5" hidden="1">
      <c r="A84" s="36" t="s">
        <v>121</v>
      </c>
      <c r="B84" s="37">
        <v>4.28</v>
      </c>
      <c r="C84" s="37" t="s">
        <v>59</v>
      </c>
      <c r="D84" s="38">
        <v>3</v>
      </c>
      <c r="E84" s="22" t="s">
        <v>46</v>
      </c>
      <c r="F84" s="1"/>
      <c r="AA84" s="211"/>
    </row>
    <row r="85" spans="1:27" ht="12.5" hidden="1">
      <c r="A85" s="36" t="s">
        <v>122</v>
      </c>
      <c r="B85" s="37">
        <v>2.88</v>
      </c>
      <c r="C85" s="37" t="s">
        <v>59</v>
      </c>
      <c r="D85" s="38">
        <v>3</v>
      </c>
      <c r="E85" s="22" t="s">
        <v>46</v>
      </c>
      <c r="F85" s="1"/>
      <c r="AA85" s="211"/>
    </row>
    <row r="86" spans="1:27" ht="12.5">
      <c r="A86" s="39"/>
      <c r="B86" s="40"/>
      <c r="C86" s="40"/>
      <c r="D86" s="41"/>
      <c r="E86" s="40"/>
      <c r="F86" s="1"/>
      <c r="AA86" s="211"/>
    </row>
    <row r="87" spans="1:27" ht="12.5">
      <c r="A87" s="213" t="s">
        <v>266</v>
      </c>
      <c r="B87" s="213" t="s">
        <v>41</v>
      </c>
      <c r="C87" s="213" t="s">
        <v>42</v>
      </c>
      <c r="D87" s="213" t="s">
        <v>5</v>
      </c>
      <c r="E87" s="213" t="s">
        <v>43</v>
      </c>
      <c r="F87" s="1"/>
      <c r="AA87" s="211"/>
    </row>
    <row r="88" spans="1:27" ht="12.5">
      <c r="A88" s="214"/>
      <c r="B88" s="214"/>
      <c r="C88" s="214"/>
      <c r="D88" s="214"/>
      <c r="E88" s="214"/>
      <c r="F88" s="1"/>
      <c r="G88" s="222" t="s">
        <v>5</v>
      </c>
      <c r="H88" s="223"/>
      <c r="AA88" s="211"/>
    </row>
    <row r="89" spans="1:27" ht="12.5">
      <c r="A89" s="42" t="s">
        <v>123</v>
      </c>
      <c r="B89" s="43">
        <v>0.379</v>
      </c>
      <c r="C89" s="44" t="s">
        <v>124</v>
      </c>
      <c r="D89" s="38">
        <v>4</v>
      </c>
      <c r="E89" s="22" t="s">
        <v>46</v>
      </c>
      <c r="F89" s="1"/>
      <c r="G89" s="45" t="s">
        <v>125</v>
      </c>
      <c r="H89" s="45">
        <v>0</v>
      </c>
      <c r="AA89" s="211"/>
    </row>
    <row r="90" spans="1:27" ht="12.5">
      <c r="A90" s="42" t="s">
        <v>126</v>
      </c>
      <c r="B90" s="43">
        <v>0.84799999999999998</v>
      </c>
      <c r="C90" s="44" t="s">
        <v>124</v>
      </c>
      <c r="D90" s="38">
        <v>4</v>
      </c>
      <c r="E90" s="22" t="s">
        <v>46</v>
      </c>
      <c r="F90" s="1"/>
      <c r="G90" s="45" t="s">
        <v>127</v>
      </c>
      <c r="H90" s="45">
        <v>1</v>
      </c>
      <c r="AA90" s="211"/>
    </row>
    <row r="91" spans="1:27" ht="12.5">
      <c r="A91" s="42" t="s">
        <v>128</v>
      </c>
      <c r="B91" s="43">
        <v>0.17799999999999999</v>
      </c>
      <c r="C91" s="44" t="s">
        <v>124</v>
      </c>
      <c r="D91" s="38">
        <v>4</v>
      </c>
      <c r="E91" s="22" t="s">
        <v>46</v>
      </c>
      <c r="F91" s="1"/>
      <c r="G91" s="45" t="s">
        <v>129</v>
      </c>
      <c r="H91" s="45">
        <v>2</v>
      </c>
      <c r="AA91" s="211"/>
    </row>
    <row r="92" spans="1:27" ht="12.5">
      <c r="A92" s="42" t="s">
        <v>130</v>
      </c>
      <c r="B92" s="43">
        <v>0.105</v>
      </c>
      <c r="C92" s="44" t="s">
        <v>124</v>
      </c>
      <c r="D92" s="38">
        <v>4</v>
      </c>
      <c r="E92" s="22" t="s">
        <v>46</v>
      </c>
      <c r="F92" s="1"/>
      <c r="G92" s="45" t="s">
        <v>131</v>
      </c>
      <c r="H92" s="45">
        <v>3</v>
      </c>
      <c r="AA92" s="211"/>
    </row>
    <row r="93" spans="1:27" ht="12.5">
      <c r="A93" s="42" t="s">
        <v>132</v>
      </c>
      <c r="B93" s="43">
        <v>1.2</v>
      </c>
      <c r="C93" s="44" t="s">
        <v>124</v>
      </c>
      <c r="D93" s="38">
        <v>4</v>
      </c>
      <c r="E93" s="22" t="s">
        <v>46</v>
      </c>
      <c r="F93" s="1"/>
      <c r="G93" s="45" t="s">
        <v>133</v>
      </c>
      <c r="H93" s="45">
        <v>4</v>
      </c>
      <c r="AA93" s="211"/>
    </row>
    <row r="94" spans="1:27" ht="25">
      <c r="A94" s="42" t="s">
        <v>134</v>
      </c>
      <c r="B94" s="37">
        <v>2.5099999999999998</v>
      </c>
      <c r="C94" s="37" t="s">
        <v>124</v>
      </c>
      <c r="D94" s="38">
        <v>4</v>
      </c>
      <c r="E94" s="22" t="s">
        <v>46</v>
      </c>
      <c r="F94" s="1"/>
      <c r="G94" s="45" t="s">
        <v>135</v>
      </c>
      <c r="H94" s="45">
        <v>5</v>
      </c>
      <c r="AA94" s="211"/>
    </row>
    <row r="95" spans="1:27" ht="12.5">
      <c r="A95" s="36" t="s">
        <v>136</v>
      </c>
      <c r="B95" s="37">
        <v>2.2599999999999999E-2</v>
      </c>
      <c r="C95" s="37" t="s">
        <v>124</v>
      </c>
      <c r="D95" s="38">
        <v>4</v>
      </c>
      <c r="E95" s="22" t="s">
        <v>46</v>
      </c>
      <c r="F95" s="1"/>
      <c r="AA95" s="211"/>
    </row>
    <row r="96" spans="1:27" ht="12.5">
      <c r="A96" s="36" t="s">
        <v>137</v>
      </c>
      <c r="B96" s="37">
        <v>1.4599999999999999E-3</v>
      </c>
      <c r="C96" s="37" t="s">
        <v>124</v>
      </c>
      <c r="D96" s="38">
        <v>4</v>
      </c>
      <c r="E96" s="22" t="s">
        <v>46</v>
      </c>
      <c r="F96" s="1"/>
      <c r="AA96" s="211"/>
    </row>
    <row r="97" spans="1:27" ht="12.5">
      <c r="A97" s="36" t="s">
        <v>138</v>
      </c>
      <c r="B97" s="37">
        <v>3.3099999999999997E-2</v>
      </c>
      <c r="C97" s="37" t="s">
        <v>124</v>
      </c>
      <c r="D97" s="38">
        <v>4</v>
      </c>
      <c r="E97" s="22" t="s">
        <v>46</v>
      </c>
      <c r="F97" s="1"/>
      <c r="AA97" s="211"/>
    </row>
    <row r="98" spans="1:27" ht="12.5">
      <c r="A98" s="36" t="s">
        <v>139</v>
      </c>
      <c r="B98" s="37">
        <v>1.37E-2</v>
      </c>
      <c r="C98" s="37" t="s">
        <v>124</v>
      </c>
      <c r="D98" s="38">
        <v>4</v>
      </c>
      <c r="E98" s="22" t="s">
        <v>46</v>
      </c>
      <c r="F98" s="1"/>
      <c r="AA98" s="211"/>
    </row>
    <row r="99" spans="1:27" ht="12.5">
      <c r="A99" s="39"/>
      <c r="B99" s="40"/>
      <c r="C99" s="40"/>
      <c r="D99" s="46"/>
      <c r="E99" s="11"/>
      <c r="F99" s="1"/>
      <c r="AA99" s="211"/>
    </row>
    <row r="100" spans="1:27" ht="12.5">
      <c r="A100" s="213" t="s">
        <v>9</v>
      </c>
      <c r="B100" s="213" t="s">
        <v>41</v>
      </c>
      <c r="C100" s="213" t="s">
        <v>42</v>
      </c>
      <c r="D100" s="213" t="s">
        <v>5</v>
      </c>
      <c r="E100" s="213" t="s">
        <v>43</v>
      </c>
      <c r="F100" s="1"/>
      <c r="AA100" s="211"/>
    </row>
    <row r="101" spans="1:27" ht="12.5">
      <c r="A101" s="214"/>
      <c r="B101" s="214"/>
      <c r="C101" s="214"/>
      <c r="D101" s="214"/>
      <c r="E101" s="214"/>
      <c r="F101" s="1"/>
      <c r="AA101" s="211"/>
    </row>
    <row r="102" spans="1:27" ht="12.5">
      <c r="A102" s="36" t="s">
        <v>74</v>
      </c>
      <c r="B102" s="37">
        <v>2.25</v>
      </c>
      <c r="C102" s="37" t="s">
        <v>140</v>
      </c>
      <c r="D102" s="38">
        <v>4</v>
      </c>
      <c r="E102" s="22" t="s">
        <v>46</v>
      </c>
      <c r="F102" s="1"/>
      <c r="AA102" s="211"/>
    </row>
    <row r="103" spans="1:27" ht="12.5">
      <c r="A103" s="36" t="s">
        <v>75</v>
      </c>
      <c r="B103" s="37">
        <v>0.45</v>
      </c>
      <c r="C103" s="37" t="s">
        <v>140</v>
      </c>
      <c r="D103" s="38">
        <v>4</v>
      </c>
      <c r="E103" s="22" t="s">
        <v>46</v>
      </c>
      <c r="F103" s="1"/>
      <c r="AA103" s="211"/>
    </row>
    <row r="104" spans="1:27" ht="12.5">
      <c r="A104" s="36" t="s">
        <v>76</v>
      </c>
      <c r="B104" s="37">
        <v>7.26</v>
      </c>
      <c r="C104" s="37" t="s">
        <v>140</v>
      </c>
      <c r="D104" s="38">
        <v>4</v>
      </c>
      <c r="E104" s="22" t="s">
        <v>46</v>
      </c>
      <c r="F104" s="1"/>
      <c r="AA104" s="211"/>
    </row>
    <row r="105" spans="1:27" ht="12.5">
      <c r="A105" s="36" t="s">
        <v>77</v>
      </c>
      <c r="B105" s="37">
        <v>1.58</v>
      </c>
      <c r="C105" s="37" t="s">
        <v>140</v>
      </c>
      <c r="D105" s="38">
        <v>4</v>
      </c>
      <c r="E105" s="22" t="s">
        <v>46</v>
      </c>
      <c r="F105" s="1"/>
      <c r="AA105" s="211"/>
    </row>
    <row r="106" spans="1:27" ht="12.5">
      <c r="A106" s="39"/>
      <c r="B106" s="40"/>
      <c r="C106" s="40"/>
      <c r="D106" s="41"/>
      <c r="E106" s="40"/>
      <c r="F106" s="1"/>
      <c r="AA106" s="211"/>
    </row>
    <row r="107" spans="1:27" ht="12.5" customHeight="1">
      <c r="A107" s="213" t="s">
        <v>82</v>
      </c>
      <c r="B107" s="213" t="s">
        <v>41</v>
      </c>
      <c r="C107" s="213" t="s">
        <v>42</v>
      </c>
      <c r="D107" s="213" t="s">
        <v>5</v>
      </c>
      <c r="E107" s="213" t="s">
        <v>43</v>
      </c>
      <c r="F107" s="1"/>
      <c r="AA107" s="211"/>
    </row>
    <row r="108" spans="1:27" ht="12.5" customHeight="1">
      <c r="A108" s="214"/>
      <c r="B108" s="214"/>
      <c r="C108" s="214"/>
      <c r="D108" s="214"/>
      <c r="E108" s="214"/>
      <c r="F108" s="1"/>
      <c r="AA108" s="211"/>
    </row>
    <row r="109" spans="1:27" ht="12.5">
      <c r="A109" s="36" t="s">
        <v>297</v>
      </c>
      <c r="B109" s="37">
        <v>48.1</v>
      </c>
      <c r="C109" s="37" t="s">
        <v>142</v>
      </c>
      <c r="D109" s="47">
        <v>5</v>
      </c>
      <c r="E109" s="22" t="s">
        <v>46</v>
      </c>
      <c r="F109" s="1"/>
      <c r="AA109" s="211"/>
    </row>
    <row r="110" spans="1:27" ht="12.5">
      <c r="A110" s="36" t="s">
        <v>298</v>
      </c>
      <c r="B110" s="37">
        <v>649</v>
      </c>
      <c r="C110" s="37" t="s">
        <v>142</v>
      </c>
      <c r="D110" s="47">
        <v>5</v>
      </c>
      <c r="E110" s="22" t="s">
        <v>46</v>
      </c>
      <c r="F110" s="1"/>
      <c r="AA110" s="211"/>
    </row>
    <row r="111" spans="1:27" ht="12.5">
      <c r="A111" s="36" t="s">
        <v>299</v>
      </c>
      <c r="B111" s="37">
        <v>46.6</v>
      </c>
      <c r="C111" s="37" t="s">
        <v>142</v>
      </c>
      <c r="D111" s="47">
        <v>5</v>
      </c>
      <c r="E111" s="22" t="s">
        <v>46</v>
      </c>
      <c r="F111" s="1"/>
      <c r="AA111" s="211"/>
    </row>
    <row r="112" spans="1:27" ht="12.5">
      <c r="A112" s="36" t="s">
        <v>300</v>
      </c>
      <c r="B112" s="37">
        <v>86.7</v>
      </c>
      <c r="C112" s="37" t="s">
        <v>142</v>
      </c>
      <c r="D112" s="47">
        <v>5</v>
      </c>
      <c r="E112" s="22" t="s">
        <v>46</v>
      </c>
      <c r="F112" s="1"/>
      <c r="AA112" s="211"/>
    </row>
    <row r="113" spans="1:27" ht="12.5">
      <c r="A113" s="39"/>
      <c r="B113" s="40"/>
      <c r="C113" s="40"/>
      <c r="D113" s="46"/>
      <c r="E113" s="11"/>
      <c r="F113" s="1"/>
      <c r="AA113" s="211"/>
    </row>
    <row r="114" spans="1:27" ht="12.5" customHeight="1">
      <c r="A114" s="220" t="s">
        <v>87</v>
      </c>
      <c r="B114" s="220" t="s">
        <v>41</v>
      </c>
      <c r="C114" s="220" t="s">
        <v>42</v>
      </c>
      <c r="D114" s="220" t="s">
        <v>5</v>
      </c>
      <c r="E114" s="220" t="s">
        <v>43</v>
      </c>
      <c r="F114" s="1"/>
      <c r="AA114" s="211"/>
    </row>
    <row r="115" spans="1:27" ht="13" customHeight="1">
      <c r="A115" s="221"/>
      <c r="B115" s="221"/>
      <c r="C115" s="221"/>
      <c r="D115" s="221"/>
      <c r="E115" s="221"/>
      <c r="F115" s="48"/>
      <c r="G115" s="49"/>
      <c r="H115" s="49"/>
      <c r="I115" s="49"/>
      <c r="J115" s="49"/>
      <c r="K115" s="49"/>
      <c r="L115" s="49"/>
      <c r="M115" s="49"/>
      <c r="N115" s="49"/>
      <c r="O115" s="49"/>
      <c r="P115" s="49"/>
      <c r="Q115" s="49"/>
      <c r="R115" s="49"/>
      <c r="S115" s="49"/>
      <c r="T115" s="49"/>
      <c r="U115" s="49"/>
      <c r="V115" s="49"/>
      <c r="W115" s="49"/>
      <c r="X115" s="49"/>
      <c r="Y115" s="49"/>
      <c r="Z115" s="49"/>
      <c r="AA115" s="211"/>
    </row>
    <row r="116" spans="1:27" ht="12.5">
      <c r="A116" s="50" t="s">
        <v>143</v>
      </c>
      <c r="B116" s="51">
        <v>43.1</v>
      </c>
      <c r="C116" s="52" t="s">
        <v>142</v>
      </c>
      <c r="D116" s="53">
        <v>5</v>
      </c>
      <c r="E116" s="22" t="s">
        <v>46</v>
      </c>
      <c r="F116" s="48"/>
      <c r="G116" s="49"/>
      <c r="H116" s="49"/>
      <c r="I116" s="49"/>
      <c r="J116" s="49"/>
      <c r="K116" s="49"/>
      <c r="L116" s="49"/>
      <c r="M116" s="49"/>
      <c r="N116" s="49"/>
      <c r="O116" s="49"/>
      <c r="P116" s="49"/>
      <c r="Q116" s="49"/>
      <c r="R116" s="49"/>
      <c r="S116" s="49"/>
      <c r="T116" s="49"/>
      <c r="U116" s="49"/>
      <c r="V116" s="49"/>
      <c r="W116" s="49"/>
      <c r="X116" s="49"/>
      <c r="Y116" s="49"/>
      <c r="Z116" s="49"/>
      <c r="AA116" s="211"/>
    </row>
    <row r="117" spans="1:27" ht="12.5">
      <c r="A117" s="50" t="s">
        <v>144</v>
      </c>
      <c r="B117" s="51">
        <v>37.9</v>
      </c>
      <c r="C117" s="52" t="s">
        <v>142</v>
      </c>
      <c r="D117" s="53">
        <v>5</v>
      </c>
      <c r="E117" s="22" t="s">
        <v>46</v>
      </c>
      <c r="F117" s="48"/>
      <c r="G117" s="49"/>
      <c r="H117" s="49"/>
      <c r="I117" s="49"/>
      <c r="J117" s="49"/>
      <c r="K117" s="49"/>
      <c r="L117" s="49"/>
      <c r="M117" s="49"/>
      <c r="N117" s="49"/>
      <c r="O117" s="49"/>
      <c r="P117" s="49"/>
      <c r="Q117" s="49"/>
      <c r="R117" s="49"/>
      <c r="S117" s="49"/>
      <c r="T117" s="49"/>
      <c r="U117" s="49"/>
      <c r="V117" s="49"/>
      <c r="W117" s="49"/>
      <c r="X117" s="49"/>
      <c r="Y117" s="49"/>
      <c r="Z117" s="49"/>
      <c r="AA117" s="211"/>
    </row>
    <row r="118" spans="1:27" ht="12.5">
      <c r="A118" s="50" t="s">
        <v>145</v>
      </c>
      <c r="B118" s="51">
        <v>33</v>
      </c>
      <c r="C118" s="52" t="s">
        <v>142</v>
      </c>
      <c r="D118" s="53">
        <v>5</v>
      </c>
      <c r="E118" s="22" t="s">
        <v>46</v>
      </c>
      <c r="F118" s="48"/>
      <c r="G118" s="49"/>
      <c r="H118" s="49"/>
      <c r="I118" s="49"/>
      <c r="J118" s="49"/>
      <c r="K118" s="49"/>
      <c r="L118" s="49"/>
      <c r="M118" s="49"/>
      <c r="N118" s="49"/>
      <c r="O118" s="49"/>
      <c r="P118" s="49"/>
      <c r="Q118" s="49"/>
      <c r="R118" s="49"/>
      <c r="S118" s="49"/>
      <c r="T118" s="49"/>
      <c r="U118" s="49"/>
      <c r="V118" s="49"/>
      <c r="W118" s="49"/>
      <c r="X118" s="49"/>
      <c r="Y118" s="49"/>
      <c r="Z118" s="49"/>
      <c r="AA118" s="211"/>
    </row>
    <row r="119" spans="1:27" ht="12.5">
      <c r="A119" s="50" t="s">
        <v>146</v>
      </c>
      <c r="B119" s="51">
        <v>877</v>
      </c>
      <c r="C119" s="52" t="s">
        <v>142</v>
      </c>
      <c r="D119" s="53">
        <v>5</v>
      </c>
      <c r="E119" s="22" t="s">
        <v>46</v>
      </c>
      <c r="F119" s="48"/>
      <c r="G119" s="49"/>
      <c r="H119" s="49"/>
      <c r="I119" s="49"/>
      <c r="J119" s="49"/>
      <c r="K119" s="49"/>
      <c r="L119" s="49"/>
      <c r="M119" s="49"/>
      <c r="N119" s="49"/>
      <c r="O119" s="49"/>
      <c r="P119" s="49"/>
      <c r="Q119" s="49"/>
      <c r="R119" s="49"/>
      <c r="S119" s="49"/>
      <c r="T119" s="49"/>
      <c r="U119" s="49"/>
      <c r="V119" s="49"/>
      <c r="W119" s="49"/>
      <c r="X119" s="49"/>
      <c r="Y119" s="49"/>
      <c r="Z119" s="49"/>
      <c r="AA119" s="211"/>
    </row>
    <row r="120" spans="1:27" ht="12.5">
      <c r="A120" s="54"/>
      <c r="B120" s="55"/>
      <c r="C120" s="55"/>
      <c r="D120" s="56"/>
      <c r="E120" s="55"/>
      <c r="F120" s="48"/>
      <c r="G120" s="49"/>
      <c r="H120" s="49"/>
      <c r="I120" s="49"/>
      <c r="J120" s="49"/>
      <c r="K120" s="49"/>
      <c r="L120" s="49"/>
      <c r="M120" s="49"/>
      <c r="N120" s="49"/>
      <c r="O120" s="49"/>
      <c r="P120" s="49"/>
      <c r="Q120" s="49"/>
      <c r="R120" s="49"/>
      <c r="S120" s="49"/>
      <c r="T120" s="49"/>
      <c r="U120" s="49"/>
      <c r="V120" s="49"/>
      <c r="W120" s="49"/>
      <c r="X120" s="49"/>
      <c r="Y120" s="49"/>
      <c r="Z120" s="49"/>
      <c r="AA120" s="211"/>
    </row>
    <row r="121" spans="1:27" ht="12.5">
      <c r="A121" s="1"/>
      <c r="B121" s="1"/>
      <c r="C121" s="1"/>
      <c r="D121" s="1"/>
      <c r="E121" s="1"/>
      <c r="F121" s="1"/>
      <c r="AA121" s="211"/>
    </row>
    <row r="122" spans="1:27" ht="12.5" hidden="1" customHeight="1"/>
    <row r="123" spans="1:27" ht="12.5" hidden="1" customHeight="1"/>
    <row r="124" spans="1:27" ht="12.5" hidden="1" customHeight="1"/>
    <row r="125" spans="1:27" ht="12.5" hidden="1" customHeight="1"/>
    <row r="126" spans="1:27" ht="12.5" hidden="1" customHeight="1"/>
    <row r="127" spans="1:27" ht="12.5" hidden="1" customHeight="1"/>
    <row r="128" spans="1:27" ht="12.5" hidden="1" customHeight="1"/>
    <row r="129" ht="12.5" hidden="1" customHeight="1"/>
    <row r="130" ht="12.5" hidden="1" customHeight="1"/>
    <row r="131" ht="12.5" hidden="1" customHeight="1"/>
    <row r="132" ht="12.5" hidden="1" customHeight="1"/>
    <row r="133" ht="12.5" hidden="1" customHeight="1"/>
    <row r="134" ht="12.5" hidden="1" customHeight="1"/>
    <row r="135" ht="12.5" hidden="1" customHeight="1"/>
    <row r="136" ht="12.5" hidden="1" customHeight="1"/>
    <row r="137" ht="12.5" hidden="1" customHeight="1"/>
    <row r="138" ht="12.5" hidden="1" customHeight="1"/>
    <row r="139" ht="12.5" hidden="1" customHeight="1"/>
    <row r="140" ht="12.5" hidden="1" customHeight="1"/>
    <row r="141" ht="12.5" hidden="1" customHeight="1"/>
    <row r="142" ht="12.5" hidden="1" customHeight="1"/>
    <row r="143" ht="12.5" hidden="1" customHeight="1"/>
    <row r="144" ht="12.5" hidden="1" customHeight="1"/>
    <row r="145" ht="12.5" hidden="1" customHeight="1"/>
    <row r="146" ht="12.5" hidden="1" customHeight="1"/>
    <row r="147" ht="12.5" hidden="1" customHeight="1"/>
    <row r="148" ht="12.5" hidden="1" customHeight="1"/>
    <row r="149" ht="12.5" hidden="1" customHeight="1"/>
    <row r="150" ht="12.5" hidden="1" customHeight="1"/>
    <row r="151" ht="12.5" hidden="1" customHeight="1"/>
    <row r="152" ht="12.5" hidden="1" customHeight="1"/>
    <row r="153" ht="12.5" hidden="1" customHeight="1"/>
    <row r="154" ht="12.5" hidden="1" customHeight="1"/>
    <row r="155" ht="12.5" hidden="1" customHeight="1"/>
    <row r="156" ht="12.5" hidden="1" customHeight="1"/>
    <row r="157" ht="12.5" hidden="1" customHeight="1"/>
    <row r="158" ht="12.5" hidden="1" customHeight="1"/>
    <row r="159" ht="12.5" hidden="1" customHeight="1"/>
    <row r="160" ht="12.5" hidden="1" customHeight="1"/>
    <row r="161" ht="12.5" hidden="1" customHeight="1"/>
    <row r="162" ht="12.5" hidden="1" customHeight="1"/>
    <row r="163" ht="12.5" hidden="1" customHeight="1"/>
    <row r="164" ht="12.5" hidden="1" customHeight="1"/>
    <row r="165" ht="12.5" hidden="1" customHeight="1"/>
    <row r="166" ht="12.5" hidden="1" customHeight="1"/>
    <row r="167" ht="12.5" hidden="1" customHeight="1"/>
    <row r="168" ht="12.5" hidden="1" customHeight="1"/>
    <row r="169" ht="12.5" hidden="1" customHeight="1"/>
    <row r="170" ht="12.5" hidden="1" customHeight="1"/>
    <row r="171" ht="12.5" hidden="1" customHeight="1"/>
    <row r="172" ht="12.5" hidden="1" customHeight="1"/>
    <row r="173" ht="12.5" hidden="1" customHeight="1"/>
    <row r="174" ht="12.5" hidden="1" customHeight="1"/>
    <row r="175" ht="12.5" hidden="1" customHeight="1"/>
    <row r="176" ht="12.5" hidden="1" customHeight="1"/>
    <row r="177" ht="12.5" hidden="1" customHeight="1"/>
    <row r="178" ht="12.5" hidden="1" customHeight="1"/>
    <row r="179" ht="12.5" hidden="1" customHeight="1"/>
    <row r="180" ht="12.5" hidden="1" customHeight="1"/>
    <row r="181" ht="12.5" hidden="1" customHeight="1"/>
    <row r="182" ht="12.5" hidden="1" customHeight="1"/>
    <row r="183" ht="12.5" hidden="1" customHeight="1"/>
    <row r="184" ht="12.5" hidden="1" customHeight="1"/>
    <row r="185" ht="12.5" hidden="1" customHeight="1"/>
    <row r="186" ht="12.5" hidden="1" customHeight="1"/>
    <row r="187" ht="12.5" hidden="1" customHeight="1"/>
    <row r="188" ht="12.5" hidden="1" customHeight="1"/>
    <row r="189" ht="12.5" hidden="1" customHeight="1"/>
    <row r="190" ht="12.5" hidden="1" customHeight="1"/>
    <row r="191" ht="12.5" hidden="1" customHeight="1"/>
    <row r="192" ht="12.5" hidden="1" customHeight="1"/>
    <row r="193" ht="12.5" hidden="1" customHeight="1"/>
    <row r="194" ht="12.5" hidden="1" customHeight="1"/>
    <row r="195" ht="12.5" hidden="1" customHeight="1"/>
    <row r="196" ht="12.5" hidden="1" customHeight="1"/>
    <row r="197" ht="12.5" hidden="1" customHeight="1"/>
    <row r="198" ht="12.5" hidden="1" customHeight="1"/>
    <row r="199" ht="12.5" hidden="1" customHeight="1"/>
    <row r="200" ht="12.5" hidden="1" customHeight="1"/>
    <row r="201" ht="12.5" hidden="1" customHeight="1"/>
    <row r="202" ht="12.5" hidden="1" customHeight="1"/>
    <row r="203" ht="12.5" hidden="1" customHeight="1"/>
    <row r="204" ht="12.5" hidden="1" customHeight="1"/>
    <row r="205" ht="12.5" hidden="1" customHeight="1"/>
    <row r="206" ht="12.5" hidden="1" customHeight="1"/>
    <row r="207" ht="12.5" hidden="1" customHeight="1"/>
    <row r="208" ht="12.5" hidden="1" customHeight="1"/>
    <row r="209" ht="12.5" hidden="1" customHeight="1"/>
    <row r="210" ht="12.5" hidden="1" customHeight="1"/>
    <row r="211" ht="12.5" hidden="1" customHeight="1"/>
    <row r="212" ht="12.5" hidden="1" customHeight="1"/>
    <row r="213" ht="12.5" hidden="1" customHeight="1"/>
    <row r="214" ht="12.5" hidden="1" customHeight="1"/>
    <row r="215" ht="12.5" hidden="1" customHeight="1"/>
    <row r="216" ht="12.5" hidden="1" customHeight="1"/>
    <row r="217" ht="12.5" hidden="1" customHeight="1"/>
    <row r="218" ht="12.5" hidden="1" customHeight="1"/>
    <row r="219" ht="12.5" hidden="1" customHeight="1"/>
    <row r="220" ht="12.5" hidden="1" customHeight="1"/>
    <row r="221" ht="12.5" hidden="1" customHeight="1"/>
    <row r="222" ht="12.5" hidden="1" customHeight="1"/>
    <row r="223" ht="12.5" hidden="1" customHeight="1"/>
    <row r="224" ht="12.5" hidden="1" customHeight="1"/>
    <row r="225" ht="12.5" hidden="1" customHeight="1"/>
    <row r="226" ht="12.5" hidden="1" customHeight="1"/>
    <row r="227" ht="12.5" hidden="1" customHeight="1"/>
    <row r="228" ht="12.5" hidden="1" customHeight="1"/>
    <row r="229" ht="12.5" hidden="1" customHeight="1"/>
    <row r="230" ht="12.5" hidden="1" customHeight="1"/>
    <row r="231" ht="12.5" hidden="1" customHeight="1"/>
    <row r="232" ht="12.5" hidden="1" customHeight="1"/>
    <row r="233" ht="12.5" hidden="1" customHeight="1"/>
    <row r="234" ht="12.5" hidden="1" customHeight="1"/>
    <row r="235" ht="12.5" hidden="1" customHeight="1"/>
    <row r="236" ht="12.5" hidden="1" customHeight="1"/>
    <row r="237" ht="12.5" hidden="1" customHeight="1"/>
    <row r="238" ht="12.5" hidden="1" customHeight="1"/>
    <row r="239" ht="12.5" hidden="1" customHeight="1"/>
    <row r="240" ht="12.5" hidden="1" customHeight="1"/>
    <row r="241" ht="12.5" hidden="1" customHeight="1"/>
    <row r="242" ht="12.5" hidden="1" customHeight="1"/>
    <row r="243" ht="12.5" hidden="1" customHeight="1"/>
    <row r="244" ht="12.5" hidden="1" customHeight="1"/>
    <row r="245" ht="12.5" hidden="1" customHeight="1"/>
    <row r="246" ht="12.5" hidden="1" customHeight="1"/>
    <row r="247" ht="12.5" hidden="1" customHeight="1"/>
    <row r="248" ht="12.5" hidden="1" customHeight="1"/>
    <row r="249" ht="12.5" hidden="1" customHeight="1"/>
    <row r="250" ht="12.5" hidden="1" customHeight="1"/>
    <row r="251" ht="12.5" hidden="1" customHeight="1"/>
    <row r="252" ht="12.5" hidden="1" customHeight="1"/>
    <row r="253" ht="12.5" hidden="1" customHeight="1"/>
    <row r="254" ht="12.5" hidden="1" customHeight="1"/>
    <row r="255" ht="12.5" hidden="1" customHeight="1"/>
    <row r="256" ht="12.5" hidden="1" customHeight="1"/>
    <row r="257" ht="12.5" hidden="1" customHeight="1"/>
    <row r="258" ht="12.5" hidden="1" customHeight="1"/>
    <row r="259" ht="12.5" hidden="1" customHeight="1"/>
    <row r="260" ht="12.5" hidden="1" customHeight="1"/>
    <row r="261" ht="12.5" hidden="1" customHeight="1"/>
    <row r="262" ht="12.5" hidden="1" customHeight="1"/>
    <row r="263" ht="12.5" hidden="1" customHeight="1"/>
    <row r="264" ht="12.5" hidden="1" customHeight="1"/>
    <row r="265" ht="12.5" hidden="1" customHeight="1"/>
    <row r="266" ht="12.5" hidden="1" customHeight="1"/>
    <row r="267" ht="12.5" hidden="1" customHeight="1"/>
    <row r="268" ht="12.5" hidden="1" customHeight="1"/>
    <row r="269" ht="12.5" hidden="1" customHeight="1"/>
    <row r="270" ht="12.5" hidden="1" customHeight="1"/>
    <row r="271" ht="12.5" hidden="1" customHeight="1"/>
    <row r="272" ht="12.5" hidden="1" customHeight="1"/>
    <row r="273" ht="12.5" hidden="1" customHeight="1"/>
    <row r="274" ht="12.5" hidden="1" customHeight="1"/>
    <row r="275" ht="12.5" hidden="1" customHeight="1"/>
    <row r="276" ht="12.5" hidden="1" customHeight="1"/>
    <row r="277" ht="12.5" hidden="1" customHeight="1"/>
    <row r="278" ht="12.5" hidden="1" customHeight="1"/>
    <row r="279" ht="12.5" hidden="1" customHeight="1"/>
    <row r="280" ht="12.5" hidden="1" customHeight="1"/>
    <row r="281" ht="12.5" hidden="1" customHeight="1"/>
    <row r="282" ht="12.5" hidden="1" customHeight="1"/>
    <row r="283" ht="12.5" hidden="1" customHeight="1"/>
    <row r="284" ht="12.5" hidden="1" customHeight="1"/>
    <row r="285" ht="12.5" hidden="1" customHeight="1"/>
    <row r="286" ht="12.5" hidden="1" customHeight="1"/>
    <row r="287" ht="12.5" hidden="1" customHeight="1"/>
    <row r="288" ht="12.5" hidden="1" customHeight="1"/>
    <row r="289" ht="12.5" hidden="1" customHeight="1"/>
    <row r="290" ht="12.5" hidden="1" customHeight="1"/>
    <row r="291" ht="12.5" hidden="1" customHeight="1"/>
    <row r="292" ht="12.5" hidden="1" customHeight="1"/>
    <row r="293" ht="12.5" hidden="1" customHeight="1"/>
    <row r="294" ht="12.5" hidden="1" customHeight="1"/>
    <row r="295" ht="12.5" hidden="1" customHeight="1"/>
    <row r="296" ht="12.5" hidden="1" customHeight="1"/>
    <row r="297" ht="12.5" hidden="1" customHeight="1"/>
    <row r="298" ht="12.5" hidden="1" customHeight="1"/>
    <row r="299" ht="12.5" hidden="1" customHeight="1"/>
    <row r="300" ht="12.5" hidden="1" customHeight="1"/>
    <row r="301" ht="12.5" hidden="1" customHeight="1"/>
    <row r="302" ht="12.5" hidden="1" customHeight="1"/>
    <row r="303" ht="12.5" hidden="1" customHeight="1"/>
    <row r="304" ht="12.5" hidden="1" customHeight="1"/>
    <row r="305" ht="12.5" hidden="1" customHeight="1"/>
    <row r="306" ht="12.5" hidden="1" customHeight="1"/>
    <row r="307" ht="12.5" hidden="1" customHeight="1"/>
    <row r="308" ht="12.5" hidden="1" customHeight="1"/>
    <row r="309" ht="12.5" hidden="1" customHeight="1"/>
    <row r="310" ht="12.5" hidden="1" customHeight="1"/>
    <row r="311" ht="12.5" hidden="1" customHeight="1"/>
    <row r="312" ht="12.5" hidden="1" customHeight="1"/>
    <row r="313" ht="12.5" hidden="1" customHeight="1"/>
    <row r="314" ht="12.5" hidden="1" customHeight="1"/>
    <row r="315" ht="12.5" hidden="1" customHeight="1"/>
    <row r="316" ht="12.5" hidden="1" customHeight="1"/>
    <row r="317" ht="12.5" hidden="1" customHeight="1"/>
    <row r="318" ht="12.5" hidden="1" customHeight="1"/>
    <row r="319" ht="12.5" hidden="1" customHeight="1"/>
    <row r="320" ht="12.5" hidden="1" customHeight="1"/>
    <row r="321" ht="12.5" hidden="1" customHeight="1"/>
    <row r="322" ht="12.5" hidden="1" customHeight="1"/>
    <row r="323" ht="12.5" hidden="1" customHeight="1"/>
    <row r="324" ht="12.5" hidden="1" customHeight="1"/>
    <row r="325" ht="12.5" hidden="1" customHeight="1"/>
    <row r="326" ht="12.5" hidden="1" customHeight="1"/>
    <row r="327" ht="12.5" hidden="1" customHeight="1"/>
    <row r="328" ht="12.5" hidden="1" customHeight="1"/>
    <row r="329" ht="12.5" hidden="1" customHeight="1"/>
    <row r="330" ht="12.5" hidden="1" customHeight="1"/>
    <row r="331" ht="12.5" hidden="1" customHeight="1"/>
    <row r="332" ht="12.5" hidden="1" customHeight="1"/>
    <row r="333" ht="12.5" hidden="1" customHeight="1"/>
    <row r="334" ht="12.5" hidden="1" customHeight="1"/>
    <row r="335" ht="12.5" hidden="1" customHeight="1"/>
    <row r="336" ht="12.5" hidden="1" customHeight="1"/>
    <row r="337" ht="12.5" hidden="1" customHeight="1"/>
    <row r="338" ht="12.5" hidden="1" customHeight="1"/>
    <row r="339" ht="12.5" hidden="1" customHeight="1"/>
    <row r="340" ht="12.5" hidden="1" customHeight="1"/>
    <row r="341" ht="12.5" hidden="1" customHeight="1"/>
    <row r="342" ht="12.5" hidden="1" customHeight="1"/>
    <row r="343" ht="12.5" hidden="1" customHeight="1"/>
    <row r="344" ht="12.5" hidden="1" customHeight="1"/>
    <row r="345" ht="12.5" hidden="1" customHeight="1"/>
    <row r="346" ht="12.5" hidden="1" customHeight="1"/>
    <row r="347" ht="12.5" hidden="1" customHeight="1"/>
    <row r="348" ht="12.5" hidden="1" customHeight="1"/>
    <row r="349" ht="12.5" hidden="1" customHeight="1"/>
    <row r="350" ht="12.5" hidden="1" customHeight="1"/>
    <row r="351" ht="12.5" hidden="1" customHeight="1"/>
    <row r="352" ht="12.5" hidden="1" customHeight="1"/>
    <row r="353" ht="12.5" hidden="1" customHeight="1"/>
    <row r="354" ht="12.5" hidden="1" customHeight="1"/>
    <row r="355" ht="12.5" hidden="1" customHeight="1"/>
    <row r="356" ht="12.5" hidden="1" customHeight="1"/>
    <row r="357" ht="12.5" hidden="1" customHeight="1"/>
    <row r="358" ht="12.5" hidden="1" customHeight="1"/>
    <row r="359" ht="12.5" hidden="1" customHeight="1"/>
    <row r="360" ht="12.5" hidden="1" customHeight="1"/>
    <row r="361" ht="12.5" hidden="1" customHeight="1"/>
    <row r="362" ht="12.5" hidden="1" customHeight="1"/>
    <row r="363" ht="12.5" hidden="1" customHeight="1"/>
    <row r="364" ht="12.5" hidden="1" customHeight="1"/>
    <row r="365" ht="12.5" hidden="1" customHeight="1"/>
    <row r="366" ht="12.5" hidden="1" customHeight="1"/>
    <row r="367" ht="12.5" hidden="1" customHeight="1"/>
    <row r="368" ht="12.5" hidden="1" customHeight="1"/>
    <row r="369" ht="12.5" hidden="1" customHeight="1"/>
    <row r="370" ht="12.5" hidden="1" customHeight="1"/>
    <row r="371" ht="12.5" hidden="1" customHeight="1"/>
    <row r="372" ht="12.5" hidden="1" customHeight="1"/>
    <row r="373" ht="12.5" hidden="1" customHeight="1"/>
    <row r="374" ht="12.5" hidden="1" customHeight="1"/>
    <row r="375" ht="12.5" hidden="1" customHeight="1"/>
    <row r="376" ht="12.5" hidden="1" customHeight="1"/>
    <row r="377" ht="12.5" hidden="1" customHeight="1"/>
    <row r="378" ht="12.5" hidden="1" customHeight="1"/>
    <row r="379" ht="12.5" hidden="1" customHeight="1"/>
    <row r="380" ht="12.5" hidden="1" customHeight="1"/>
    <row r="381" ht="12.5" hidden="1" customHeight="1"/>
    <row r="382" ht="12.5" hidden="1" customHeight="1"/>
    <row r="383" ht="12.5" hidden="1" customHeight="1"/>
    <row r="384" ht="12.5" hidden="1" customHeight="1"/>
    <row r="385" ht="12.5" hidden="1" customHeight="1"/>
    <row r="386" ht="12.5" hidden="1" customHeight="1"/>
    <row r="387" ht="12.5" hidden="1" customHeight="1"/>
    <row r="388" ht="12.5" hidden="1" customHeight="1"/>
    <row r="389" ht="12.5" hidden="1" customHeight="1"/>
    <row r="390" ht="12.5" hidden="1" customHeight="1"/>
    <row r="391" ht="12.5" hidden="1" customHeight="1"/>
    <row r="392" ht="12.5" hidden="1" customHeight="1"/>
    <row r="393" ht="12.5" hidden="1" customHeight="1"/>
    <row r="394" ht="12.5" hidden="1" customHeight="1"/>
    <row r="395" ht="12.5" hidden="1" customHeight="1"/>
    <row r="396" ht="12.5" hidden="1" customHeight="1"/>
    <row r="397" ht="12.5" hidden="1" customHeight="1"/>
    <row r="398" ht="12.5" hidden="1" customHeight="1"/>
    <row r="399" ht="12.5" hidden="1" customHeight="1"/>
    <row r="400" ht="12.5" hidden="1" customHeight="1"/>
    <row r="401" ht="12.5" hidden="1" customHeight="1"/>
    <row r="402" ht="12.5" hidden="1" customHeight="1"/>
    <row r="403" ht="12.5" hidden="1" customHeight="1"/>
    <row r="404" ht="12.5" hidden="1" customHeight="1"/>
    <row r="405" ht="12.5" hidden="1" customHeight="1"/>
    <row r="406" ht="12.5" hidden="1" customHeight="1"/>
    <row r="407" ht="12.5" hidden="1" customHeight="1"/>
    <row r="408" ht="12.5" hidden="1" customHeight="1"/>
    <row r="409" ht="12.5" hidden="1" customHeight="1"/>
    <row r="410" ht="12.5" hidden="1" customHeight="1"/>
    <row r="411" ht="12.5" hidden="1" customHeight="1"/>
    <row r="412" ht="12.5" hidden="1" customHeight="1"/>
    <row r="413" ht="12.5" hidden="1" customHeight="1"/>
    <row r="414" ht="12.5" hidden="1" customHeight="1"/>
    <row r="415" ht="12.5" hidden="1" customHeight="1"/>
    <row r="416" ht="12.5" hidden="1" customHeight="1"/>
    <row r="417" ht="12.5" hidden="1" customHeight="1"/>
    <row r="418" ht="12.5" hidden="1" customHeight="1"/>
    <row r="419" ht="12.5" hidden="1" customHeight="1"/>
    <row r="420" ht="12.5" hidden="1" customHeight="1"/>
    <row r="421" ht="12.5" hidden="1" customHeight="1"/>
    <row r="422" ht="12.5" hidden="1" customHeight="1"/>
    <row r="423" ht="12.5" hidden="1" customHeight="1"/>
    <row r="424" ht="12.5" hidden="1" customHeight="1"/>
    <row r="425" ht="12.5" hidden="1" customHeight="1"/>
    <row r="426" ht="12.5" hidden="1" customHeight="1"/>
    <row r="427" ht="12.5" hidden="1" customHeight="1"/>
    <row r="428" ht="12.5" hidden="1" customHeight="1"/>
    <row r="429" ht="12.5" hidden="1" customHeight="1"/>
    <row r="430" ht="12.5" hidden="1" customHeight="1"/>
    <row r="431" ht="12.5" hidden="1" customHeight="1"/>
    <row r="432" ht="12.5" hidden="1" customHeight="1"/>
    <row r="433" ht="12.5" hidden="1" customHeight="1"/>
    <row r="434" ht="12.5" hidden="1" customHeight="1"/>
    <row r="435" ht="12.5" hidden="1" customHeight="1"/>
    <row r="436" ht="12.5" hidden="1" customHeight="1"/>
    <row r="437" ht="12.5" hidden="1" customHeight="1"/>
    <row r="438" ht="12.5" hidden="1" customHeight="1"/>
    <row r="439" ht="12.5" hidden="1" customHeight="1"/>
    <row r="440" ht="12.5" hidden="1" customHeight="1"/>
    <row r="441" ht="12.5" hidden="1" customHeight="1"/>
    <row r="442" ht="12.5" hidden="1" customHeight="1"/>
    <row r="443" ht="12.5" hidden="1" customHeight="1"/>
    <row r="444" ht="12.5" hidden="1" customHeight="1"/>
    <row r="445" ht="12.5" hidden="1" customHeight="1"/>
    <row r="446" ht="12.5" hidden="1" customHeight="1"/>
    <row r="447" ht="12.5" hidden="1" customHeight="1"/>
    <row r="448" ht="12.5" hidden="1" customHeight="1"/>
    <row r="449" ht="12.5" hidden="1" customHeight="1"/>
    <row r="450" ht="12.5" hidden="1" customHeight="1"/>
    <row r="451" ht="12.5" hidden="1" customHeight="1"/>
    <row r="452" ht="12.5" hidden="1" customHeight="1"/>
    <row r="453" ht="12.5" hidden="1" customHeight="1"/>
    <row r="454" ht="12.5" hidden="1" customHeight="1"/>
    <row r="455" ht="12.5" hidden="1" customHeight="1"/>
    <row r="456" ht="12.5" hidden="1" customHeight="1"/>
    <row r="457" ht="12.5" hidden="1" customHeight="1"/>
    <row r="458" ht="12.5" hidden="1" customHeight="1"/>
    <row r="459" ht="12.5" hidden="1" customHeight="1"/>
    <row r="460" ht="12.5" hidden="1" customHeight="1"/>
    <row r="461" ht="12.5" hidden="1" customHeight="1"/>
    <row r="462" ht="12.5" hidden="1" customHeight="1"/>
    <row r="463" ht="12.5" hidden="1" customHeight="1"/>
    <row r="464" ht="12.5" hidden="1" customHeight="1"/>
    <row r="465" ht="12.5" hidden="1" customHeight="1"/>
    <row r="466" ht="12.5" hidden="1" customHeight="1"/>
    <row r="467" ht="12.5" hidden="1" customHeight="1"/>
    <row r="468" ht="12.5" hidden="1" customHeight="1"/>
    <row r="469" ht="12.5" hidden="1" customHeight="1"/>
    <row r="470" ht="12.5" hidden="1" customHeight="1"/>
    <row r="471" ht="12.5" hidden="1" customHeight="1"/>
    <row r="472" ht="12.5" hidden="1" customHeight="1"/>
    <row r="473" ht="12.5" hidden="1" customHeight="1"/>
    <row r="474" ht="12.5" hidden="1" customHeight="1"/>
    <row r="475" ht="12.5" hidden="1" customHeight="1"/>
    <row r="476" ht="12.5" hidden="1" customHeight="1"/>
    <row r="477" ht="12.5" hidden="1" customHeight="1"/>
    <row r="478" ht="12.5" hidden="1" customHeight="1"/>
    <row r="479" ht="12.5" hidden="1" customHeight="1"/>
    <row r="480" ht="12.5" hidden="1" customHeight="1"/>
    <row r="481" ht="12.5" hidden="1" customHeight="1"/>
    <row r="482" ht="12.5" hidden="1" customHeight="1"/>
    <row r="483" ht="12.5" hidden="1" customHeight="1"/>
    <row r="484" ht="12.5" hidden="1" customHeight="1"/>
    <row r="485" ht="12.5" hidden="1" customHeight="1"/>
    <row r="486" ht="12.5" hidden="1" customHeight="1"/>
    <row r="487" ht="12.5" hidden="1" customHeight="1"/>
    <row r="488" ht="12.5" hidden="1" customHeight="1"/>
    <row r="489" ht="12.5" hidden="1" customHeight="1"/>
    <row r="490" ht="12.5" hidden="1" customHeight="1"/>
    <row r="491" ht="12.5" hidden="1" customHeight="1"/>
    <row r="492" ht="12.5" hidden="1" customHeight="1"/>
    <row r="493" ht="12.5" hidden="1" customHeight="1"/>
    <row r="494" ht="12.5" hidden="1" customHeight="1"/>
    <row r="495" ht="12.5" hidden="1" customHeight="1"/>
    <row r="496" ht="12.5" hidden="1" customHeight="1"/>
    <row r="497" ht="12.5" hidden="1" customHeight="1"/>
    <row r="498" ht="12.5" hidden="1" customHeight="1"/>
    <row r="499" ht="12.5" hidden="1" customHeight="1"/>
    <row r="500" ht="12.5" hidden="1" customHeight="1"/>
    <row r="501" ht="12.5" hidden="1" customHeight="1"/>
    <row r="502" ht="12.5" hidden="1" customHeight="1"/>
    <row r="503" ht="12.5" hidden="1" customHeight="1"/>
    <row r="504" ht="12.5" hidden="1" customHeight="1"/>
    <row r="505" ht="12.5" hidden="1" customHeight="1"/>
    <row r="506" ht="12.5" hidden="1" customHeight="1"/>
    <row r="507" ht="12.5" hidden="1" customHeight="1"/>
    <row r="508" ht="12.5" hidden="1" customHeight="1"/>
    <row r="509" ht="12.5" hidden="1" customHeight="1"/>
    <row r="510" ht="12.5" hidden="1" customHeight="1"/>
    <row r="511" ht="12.5" hidden="1" customHeight="1"/>
    <row r="512" ht="12.5" hidden="1" customHeight="1"/>
    <row r="513" ht="12.5" hidden="1" customHeight="1"/>
    <row r="514" ht="12.5" hidden="1" customHeight="1"/>
    <row r="515" ht="12.5" hidden="1" customHeight="1"/>
    <row r="516" ht="12.5" hidden="1" customHeight="1"/>
    <row r="517" ht="12.5" hidden="1" customHeight="1"/>
    <row r="518" ht="12.5" hidden="1" customHeight="1"/>
    <row r="519" ht="12.5" hidden="1" customHeight="1"/>
    <row r="520" ht="12.5" hidden="1" customHeight="1"/>
    <row r="521" ht="12.5" hidden="1" customHeight="1"/>
    <row r="522" ht="12.5" hidden="1" customHeight="1"/>
    <row r="523" ht="12.5" hidden="1" customHeight="1"/>
    <row r="524" ht="12.5" hidden="1" customHeight="1"/>
    <row r="525" ht="12.5" hidden="1" customHeight="1"/>
    <row r="526" ht="12.5" hidden="1" customHeight="1"/>
    <row r="527" ht="12.5" hidden="1" customHeight="1"/>
    <row r="528" ht="12.5" hidden="1" customHeight="1"/>
    <row r="529" ht="12.5" hidden="1" customHeight="1"/>
    <row r="530" ht="12.5" hidden="1" customHeight="1"/>
    <row r="531" ht="12.5" hidden="1" customHeight="1"/>
    <row r="532" ht="12.5" hidden="1" customHeight="1"/>
    <row r="533" ht="12.5" hidden="1" customHeight="1"/>
    <row r="534" ht="12.5" hidden="1" customHeight="1"/>
    <row r="535" ht="12.5" hidden="1" customHeight="1"/>
    <row r="536" ht="12.5" hidden="1" customHeight="1"/>
    <row r="537" ht="12.5" hidden="1" customHeight="1"/>
    <row r="538" ht="12.5" hidden="1" customHeight="1"/>
    <row r="539" ht="12.5" hidden="1" customHeight="1"/>
    <row r="540" ht="12.5" hidden="1" customHeight="1"/>
    <row r="541" ht="12.5" hidden="1" customHeight="1"/>
    <row r="542" ht="12.5" hidden="1" customHeight="1"/>
    <row r="543" ht="12.5" hidden="1" customHeight="1"/>
    <row r="544" ht="12.5" hidden="1" customHeight="1"/>
    <row r="545" ht="12.5" hidden="1" customHeight="1"/>
    <row r="546" ht="12.5" hidden="1" customHeight="1"/>
    <row r="547" ht="12.5" hidden="1" customHeight="1"/>
    <row r="548" ht="12.5" hidden="1" customHeight="1"/>
    <row r="549" ht="12.5" hidden="1" customHeight="1"/>
    <row r="550" ht="12.5" hidden="1" customHeight="1"/>
    <row r="551" ht="12.5" hidden="1" customHeight="1"/>
    <row r="552" ht="12.5" hidden="1" customHeight="1"/>
    <row r="553" ht="12.5" hidden="1" customHeight="1"/>
    <row r="554" ht="12.5" hidden="1" customHeight="1"/>
    <row r="555" ht="12.5" hidden="1" customHeight="1"/>
    <row r="556" ht="12.5" hidden="1" customHeight="1"/>
    <row r="557" ht="12.5" hidden="1" customHeight="1"/>
    <row r="558" ht="12.5" hidden="1" customHeight="1"/>
    <row r="559" ht="12.5" hidden="1" customHeight="1"/>
    <row r="560" ht="12.5" hidden="1" customHeight="1"/>
    <row r="561" ht="12.5" hidden="1" customHeight="1"/>
    <row r="562" ht="12.5" hidden="1" customHeight="1"/>
    <row r="563" ht="12.5" hidden="1" customHeight="1"/>
    <row r="564" ht="12.5" hidden="1" customHeight="1"/>
    <row r="565" ht="12.5" hidden="1" customHeight="1"/>
    <row r="566" ht="12.5" hidden="1" customHeight="1"/>
    <row r="567" ht="12.5" hidden="1" customHeight="1"/>
    <row r="568" ht="12.5" hidden="1" customHeight="1"/>
    <row r="569" ht="12.5" hidden="1" customHeight="1"/>
    <row r="570" ht="12.5" hidden="1" customHeight="1"/>
    <row r="571" ht="12.5" hidden="1" customHeight="1"/>
    <row r="572" ht="12.5" hidden="1" customHeight="1"/>
    <row r="573" ht="12.5" hidden="1" customHeight="1"/>
    <row r="574" ht="12.5" hidden="1" customHeight="1"/>
    <row r="575" ht="12.5" hidden="1" customHeight="1"/>
    <row r="576" ht="12.5" hidden="1" customHeight="1"/>
    <row r="577" ht="12.5" hidden="1" customHeight="1"/>
    <row r="578" ht="12.5" hidden="1" customHeight="1"/>
    <row r="579" ht="12.5" hidden="1" customHeight="1"/>
    <row r="580" ht="12.5" hidden="1" customHeight="1"/>
    <row r="581" ht="12.5" hidden="1" customHeight="1"/>
    <row r="582" ht="12.5" hidden="1" customHeight="1"/>
    <row r="583" ht="12.5" hidden="1" customHeight="1"/>
    <row r="584" ht="12.5" hidden="1" customHeight="1"/>
    <row r="585" ht="12.5" hidden="1" customHeight="1"/>
    <row r="586" ht="12.5" hidden="1" customHeight="1"/>
    <row r="587" ht="12.5" hidden="1" customHeight="1"/>
    <row r="588" ht="12.5" hidden="1" customHeight="1"/>
    <row r="589" ht="12.5" hidden="1" customHeight="1"/>
    <row r="590" ht="12.5" hidden="1" customHeight="1"/>
    <row r="591" ht="12.5" hidden="1" customHeight="1"/>
    <row r="592" ht="12.5" hidden="1" customHeight="1"/>
    <row r="593" ht="12.5" hidden="1" customHeight="1"/>
    <row r="594" ht="12.5" hidden="1" customHeight="1"/>
    <row r="595" ht="12.5" hidden="1" customHeight="1"/>
    <row r="596" ht="12.5" hidden="1" customHeight="1"/>
    <row r="597" ht="12.5" hidden="1" customHeight="1"/>
    <row r="598" ht="12.5" hidden="1" customHeight="1"/>
    <row r="599" ht="12.5" hidden="1" customHeight="1"/>
    <row r="600" ht="12.5" hidden="1" customHeight="1"/>
    <row r="601" ht="12.5" hidden="1" customHeight="1"/>
    <row r="602" ht="12.5" hidden="1" customHeight="1"/>
    <row r="603" ht="12.5" hidden="1" customHeight="1"/>
    <row r="604" ht="12.5" hidden="1" customHeight="1"/>
    <row r="605" ht="12.5" hidden="1" customHeight="1"/>
    <row r="606" ht="12.5" hidden="1" customHeight="1"/>
    <row r="607" ht="12.5" hidden="1" customHeight="1"/>
    <row r="608" ht="12.5" hidden="1" customHeight="1"/>
    <row r="609" ht="12.5" hidden="1" customHeight="1"/>
    <row r="610" ht="12.5" hidden="1" customHeight="1"/>
    <row r="611" ht="12.5" hidden="1" customHeight="1"/>
    <row r="612" ht="12.5" hidden="1" customHeight="1"/>
    <row r="613" ht="12.5" hidden="1" customHeight="1"/>
    <row r="614" ht="12.5" hidden="1" customHeight="1"/>
    <row r="615" ht="12.5" hidden="1" customHeight="1"/>
    <row r="616" ht="12.5" hidden="1" customHeight="1"/>
    <row r="617" ht="12.5" hidden="1" customHeight="1"/>
    <row r="618" ht="12.5" hidden="1" customHeight="1"/>
    <row r="619" ht="12.5" hidden="1" customHeight="1"/>
    <row r="620" ht="12.5" hidden="1" customHeight="1"/>
    <row r="621" ht="12.5" hidden="1" customHeight="1"/>
    <row r="622" ht="12.5" hidden="1" customHeight="1"/>
    <row r="623" ht="12.5" hidden="1" customHeight="1"/>
    <row r="624" ht="12.5" hidden="1" customHeight="1"/>
    <row r="625" ht="12.5" hidden="1" customHeight="1"/>
    <row r="626" ht="12.5" hidden="1" customHeight="1"/>
    <row r="627" ht="12.5" hidden="1" customHeight="1"/>
    <row r="628" ht="12.5" hidden="1" customHeight="1"/>
    <row r="629" ht="12.5" hidden="1" customHeight="1"/>
    <row r="630" ht="12.5" hidden="1" customHeight="1"/>
    <row r="631" ht="12.5" hidden="1" customHeight="1"/>
    <row r="632" ht="12.5" hidden="1" customHeight="1"/>
    <row r="633" ht="12.5" hidden="1" customHeight="1"/>
    <row r="634" ht="12.5" hidden="1" customHeight="1"/>
    <row r="635" ht="12.5" hidden="1" customHeight="1"/>
    <row r="636" ht="12.5" hidden="1" customHeight="1"/>
    <row r="637" ht="12.5" hidden="1" customHeight="1"/>
    <row r="638" ht="12.5" hidden="1" customHeight="1"/>
    <row r="639" ht="12.5" hidden="1" customHeight="1"/>
    <row r="640" ht="12.5" hidden="1" customHeight="1"/>
    <row r="641" ht="12.5" hidden="1" customHeight="1"/>
    <row r="642" ht="12.5" hidden="1" customHeight="1"/>
    <row r="643" ht="12.5" hidden="1" customHeight="1"/>
    <row r="644" ht="12.5" hidden="1" customHeight="1"/>
    <row r="645" ht="12.5" hidden="1" customHeight="1"/>
    <row r="646" ht="12.5" hidden="1" customHeight="1"/>
    <row r="647" ht="12.5" hidden="1" customHeight="1"/>
    <row r="648" ht="12.5" hidden="1" customHeight="1"/>
    <row r="649" ht="12.5" hidden="1" customHeight="1"/>
    <row r="650" ht="12.5" hidden="1" customHeight="1"/>
    <row r="651" ht="12.5" hidden="1" customHeight="1"/>
    <row r="652" ht="12.5" hidden="1" customHeight="1"/>
    <row r="653" ht="12.5" hidden="1" customHeight="1"/>
    <row r="654" ht="12.5" hidden="1" customHeight="1"/>
    <row r="655" ht="12.5" hidden="1" customHeight="1"/>
    <row r="656" ht="12.5" hidden="1" customHeight="1"/>
    <row r="657" ht="12.5" hidden="1" customHeight="1"/>
    <row r="658" ht="12.5" hidden="1" customHeight="1"/>
    <row r="659" ht="12.5" hidden="1" customHeight="1"/>
    <row r="660" ht="12.5" hidden="1" customHeight="1"/>
    <row r="661" ht="12.5" hidden="1" customHeight="1"/>
    <row r="662" ht="12.5" hidden="1" customHeight="1"/>
    <row r="663" ht="12.5" hidden="1" customHeight="1"/>
    <row r="664" ht="12.5" hidden="1" customHeight="1"/>
    <row r="665" ht="12.5" hidden="1" customHeight="1"/>
    <row r="666" ht="12.5" hidden="1" customHeight="1"/>
    <row r="667" ht="12.5" hidden="1" customHeight="1"/>
    <row r="668" ht="12.5" hidden="1" customHeight="1"/>
    <row r="669" ht="12.5" hidden="1" customHeight="1"/>
    <row r="670" ht="12.5" hidden="1" customHeight="1"/>
    <row r="671" ht="12.5" hidden="1" customHeight="1"/>
    <row r="672" ht="12.5" hidden="1" customHeight="1"/>
    <row r="673" ht="12.5" hidden="1" customHeight="1"/>
    <row r="674" ht="12.5" hidden="1" customHeight="1"/>
    <row r="675" ht="12.5" hidden="1" customHeight="1"/>
    <row r="676" ht="12.5" hidden="1" customHeight="1"/>
    <row r="677" ht="12.5" hidden="1" customHeight="1"/>
    <row r="678" ht="12.5" hidden="1" customHeight="1"/>
    <row r="679" ht="12.5" hidden="1" customHeight="1"/>
    <row r="680" ht="12.5" hidden="1" customHeight="1"/>
    <row r="681" ht="12.5" hidden="1" customHeight="1"/>
    <row r="682" ht="12.5" hidden="1" customHeight="1"/>
    <row r="683" ht="12.5" hidden="1" customHeight="1"/>
    <row r="684" ht="12.5" hidden="1" customHeight="1"/>
    <row r="685" ht="12.5" hidden="1" customHeight="1"/>
    <row r="686" ht="12.5" hidden="1" customHeight="1"/>
    <row r="687" ht="12.5" hidden="1" customHeight="1"/>
    <row r="688" ht="12.5" hidden="1" customHeight="1"/>
    <row r="689" ht="12.5" hidden="1" customHeight="1"/>
    <row r="690" ht="12.5" hidden="1" customHeight="1"/>
    <row r="691" ht="12.5" hidden="1" customHeight="1"/>
    <row r="692" ht="12.5" hidden="1" customHeight="1"/>
    <row r="693" ht="12.5" hidden="1" customHeight="1"/>
    <row r="694" ht="12.5" hidden="1" customHeight="1"/>
    <row r="695" ht="12.5" hidden="1" customHeight="1"/>
    <row r="696" ht="12.5" hidden="1" customHeight="1"/>
    <row r="697" ht="12.5" hidden="1" customHeight="1"/>
    <row r="698" ht="12.5" hidden="1" customHeight="1"/>
    <row r="699" ht="12.5" hidden="1" customHeight="1"/>
    <row r="700" ht="12.5" hidden="1" customHeight="1"/>
    <row r="701" ht="12.5" hidden="1" customHeight="1"/>
    <row r="702" ht="12.5" hidden="1" customHeight="1"/>
    <row r="703" ht="12.5" hidden="1" customHeight="1"/>
    <row r="704" ht="12.5" hidden="1" customHeight="1"/>
    <row r="705" ht="12.5" hidden="1" customHeight="1"/>
    <row r="706" ht="12.5" hidden="1" customHeight="1"/>
    <row r="707" ht="12.5" hidden="1" customHeight="1"/>
    <row r="708" ht="12.5" hidden="1" customHeight="1"/>
    <row r="709" ht="12.5" hidden="1" customHeight="1"/>
    <row r="710" ht="12.5" hidden="1" customHeight="1"/>
    <row r="711" ht="12.5" hidden="1" customHeight="1"/>
    <row r="712" ht="12.5" hidden="1" customHeight="1"/>
    <row r="713" ht="12.5" hidden="1" customHeight="1"/>
    <row r="714" ht="12.5" hidden="1" customHeight="1"/>
    <row r="715" ht="12.5" hidden="1" customHeight="1"/>
    <row r="716" ht="12.5" hidden="1" customHeight="1"/>
    <row r="717" ht="12.5" hidden="1" customHeight="1"/>
    <row r="718" ht="12.5" hidden="1" customHeight="1"/>
    <row r="719" ht="12.5" hidden="1" customHeight="1"/>
    <row r="720" ht="12.5" hidden="1" customHeight="1"/>
    <row r="721" ht="12.5" hidden="1" customHeight="1"/>
    <row r="722" ht="12.5" hidden="1" customHeight="1"/>
    <row r="723" ht="12.5" hidden="1" customHeight="1"/>
    <row r="724" ht="12.5" hidden="1" customHeight="1"/>
    <row r="725" ht="12.5" hidden="1" customHeight="1"/>
    <row r="726" ht="12.5" hidden="1" customHeight="1"/>
    <row r="727" ht="12.5" hidden="1" customHeight="1"/>
    <row r="728" ht="12.5" hidden="1" customHeight="1"/>
    <row r="729" ht="12.5" hidden="1" customHeight="1"/>
    <row r="730" ht="12.5" hidden="1" customHeight="1"/>
    <row r="731" ht="12.5" hidden="1" customHeight="1"/>
    <row r="732" ht="12.5" hidden="1" customHeight="1"/>
    <row r="733" ht="12.5" hidden="1" customHeight="1"/>
    <row r="734" ht="12.5" hidden="1" customHeight="1"/>
    <row r="735" ht="12.5" hidden="1" customHeight="1"/>
    <row r="736" ht="12.5" hidden="1" customHeight="1"/>
    <row r="737" ht="12.5" hidden="1" customHeight="1"/>
    <row r="738" ht="12.5" hidden="1" customHeight="1"/>
    <row r="739" ht="12.5" hidden="1" customHeight="1"/>
    <row r="740" ht="12.5" hidden="1" customHeight="1"/>
    <row r="741" ht="12.5" hidden="1" customHeight="1"/>
    <row r="742" ht="12.5" hidden="1" customHeight="1"/>
    <row r="743" ht="12.5" hidden="1" customHeight="1"/>
    <row r="744" ht="12.5" hidden="1" customHeight="1"/>
    <row r="745" ht="12.5" hidden="1" customHeight="1"/>
    <row r="746" ht="12.5" hidden="1" customHeight="1"/>
    <row r="747" ht="12.5" hidden="1" customHeight="1"/>
    <row r="748" ht="12.5" hidden="1" customHeight="1"/>
    <row r="749" ht="12.5" hidden="1" customHeight="1"/>
    <row r="750" ht="12.5" hidden="1" customHeight="1"/>
    <row r="751" ht="12.5" hidden="1" customHeight="1"/>
    <row r="752" ht="12.5" hidden="1" customHeight="1"/>
    <row r="753" ht="12.5" hidden="1" customHeight="1"/>
    <row r="754" ht="12.5" hidden="1" customHeight="1"/>
    <row r="755" ht="12.5" hidden="1" customHeight="1"/>
    <row r="756" ht="12.5" hidden="1" customHeight="1"/>
    <row r="757" ht="12.5" hidden="1" customHeight="1"/>
    <row r="758" ht="12.5" hidden="1" customHeight="1"/>
    <row r="759" ht="12.5" hidden="1" customHeight="1"/>
    <row r="760" ht="12.5" hidden="1" customHeight="1"/>
    <row r="761" ht="12.5" hidden="1" customHeight="1"/>
    <row r="762" ht="12.5" hidden="1" customHeight="1"/>
    <row r="763" ht="12.5" hidden="1" customHeight="1"/>
    <row r="764" ht="12.5" hidden="1" customHeight="1"/>
    <row r="765" ht="12.5" hidden="1" customHeight="1"/>
    <row r="766" ht="12.5" hidden="1" customHeight="1"/>
    <row r="767" ht="12.5" hidden="1" customHeight="1"/>
    <row r="768" ht="12.5" hidden="1" customHeight="1"/>
    <row r="769" ht="12.5" hidden="1" customHeight="1"/>
    <row r="770" ht="12.5" hidden="1" customHeight="1"/>
    <row r="771" ht="12.5" hidden="1" customHeight="1"/>
    <row r="772" ht="12.5" hidden="1" customHeight="1"/>
    <row r="773" ht="12.5" hidden="1" customHeight="1"/>
    <row r="774" ht="12.5" hidden="1" customHeight="1"/>
    <row r="775" ht="12.5" hidden="1" customHeight="1"/>
    <row r="776" ht="12.5" hidden="1" customHeight="1"/>
    <row r="777" ht="12.5" hidden="1" customHeight="1"/>
    <row r="778" ht="12.5" hidden="1" customHeight="1"/>
    <row r="779" ht="12.5" hidden="1" customHeight="1"/>
    <row r="780" ht="12.5" hidden="1" customHeight="1"/>
    <row r="781" ht="12.5" hidden="1" customHeight="1"/>
    <row r="782" ht="12.5" hidden="1" customHeight="1"/>
    <row r="783" ht="12.5" hidden="1" customHeight="1"/>
    <row r="784" ht="12.5" hidden="1" customHeight="1"/>
    <row r="785" ht="12.5" hidden="1" customHeight="1"/>
    <row r="786" ht="12.5" hidden="1" customHeight="1"/>
    <row r="787" ht="12.5" hidden="1" customHeight="1"/>
    <row r="788" ht="12.5" hidden="1" customHeight="1"/>
    <row r="789" ht="12.5" hidden="1" customHeight="1"/>
    <row r="790" ht="12.5" hidden="1" customHeight="1"/>
    <row r="791" ht="12.5" hidden="1" customHeight="1"/>
    <row r="792" ht="12.5" hidden="1" customHeight="1"/>
    <row r="793" ht="12.5" hidden="1" customHeight="1"/>
    <row r="794" ht="12.5" hidden="1" customHeight="1"/>
    <row r="795" ht="12.5" hidden="1" customHeight="1"/>
    <row r="796" ht="12.5" hidden="1" customHeight="1"/>
    <row r="797" ht="12.5" hidden="1" customHeight="1"/>
    <row r="798" ht="12.5" hidden="1" customHeight="1"/>
    <row r="799" ht="12.5" hidden="1" customHeight="1"/>
    <row r="800" ht="12.5" hidden="1" customHeight="1"/>
    <row r="801" ht="12.5" hidden="1" customHeight="1"/>
    <row r="802" ht="12.5" hidden="1" customHeight="1"/>
    <row r="803" ht="12.5" hidden="1" customHeight="1"/>
    <row r="804" ht="12.5" hidden="1" customHeight="1"/>
    <row r="805" ht="12.5" hidden="1" customHeight="1"/>
    <row r="806" ht="12.5" hidden="1" customHeight="1"/>
    <row r="807" ht="12.5" hidden="1" customHeight="1"/>
    <row r="808" ht="12.5" hidden="1" customHeight="1"/>
    <row r="809" ht="12.5" hidden="1" customHeight="1"/>
    <row r="810" ht="12.5" hidden="1" customHeight="1"/>
    <row r="811" ht="12.5" hidden="1" customHeight="1"/>
    <row r="812" ht="12.5" hidden="1" customHeight="1"/>
    <row r="813" ht="12.5" hidden="1" customHeight="1"/>
    <row r="814" ht="12.5" hidden="1" customHeight="1"/>
    <row r="815" ht="12.5" hidden="1" customHeight="1"/>
    <row r="816" ht="12.5" hidden="1" customHeight="1"/>
    <row r="817" ht="12.5" hidden="1" customHeight="1"/>
    <row r="818" ht="12.5" hidden="1" customHeight="1"/>
    <row r="819" ht="12.5" hidden="1" customHeight="1"/>
    <row r="820" ht="12.5" hidden="1" customHeight="1"/>
    <row r="821" ht="12.5" hidden="1" customHeight="1"/>
    <row r="822" ht="12.5" hidden="1" customHeight="1"/>
    <row r="823" ht="12.5" hidden="1" customHeight="1"/>
    <row r="824" ht="12.5" hidden="1" customHeight="1"/>
    <row r="825" ht="12.5" hidden="1" customHeight="1"/>
    <row r="826" ht="12.5" hidden="1" customHeight="1"/>
    <row r="827" ht="12.5" hidden="1" customHeight="1"/>
    <row r="828" ht="12.5" hidden="1" customHeight="1"/>
    <row r="829" ht="12.5" hidden="1" customHeight="1"/>
    <row r="830" ht="12.5" hidden="1" customHeight="1"/>
    <row r="831" ht="12.5" hidden="1" customHeight="1"/>
    <row r="832" ht="12.5" hidden="1" customHeight="1"/>
    <row r="833" ht="12.5" hidden="1" customHeight="1"/>
    <row r="834" ht="12.5" hidden="1" customHeight="1"/>
    <row r="835" ht="12.5" hidden="1" customHeight="1"/>
    <row r="836" ht="12.5" hidden="1" customHeight="1"/>
    <row r="837" ht="12.5" hidden="1" customHeight="1"/>
    <row r="838" ht="12.5" hidden="1" customHeight="1"/>
    <row r="839" ht="12.5" hidden="1" customHeight="1"/>
    <row r="840" ht="12.5" hidden="1" customHeight="1"/>
    <row r="841" ht="12.5" hidden="1" customHeight="1"/>
    <row r="842" ht="12.5" hidden="1" customHeight="1"/>
    <row r="843" ht="12.5" hidden="1" customHeight="1"/>
    <row r="844" ht="12.5" hidden="1" customHeight="1"/>
    <row r="845" ht="12.5" hidden="1" customHeight="1"/>
    <row r="846" ht="12.5" hidden="1" customHeight="1"/>
    <row r="847" ht="12.5" hidden="1" customHeight="1"/>
    <row r="848" ht="12.5" hidden="1" customHeight="1"/>
    <row r="849" ht="12.5" hidden="1" customHeight="1"/>
    <row r="850" ht="12.5" hidden="1" customHeight="1"/>
    <row r="851" ht="12.5" hidden="1" customHeight="1"/>
    <row r="852" ht="12.5" hidden="1" customHeight="1"/>
    <row r="853" ht="12.5" hidden="1" customHeight="1"/>
    <row r="854" ht="12.5" hidden="1" customHeight="1"/>
    <row r="855" ht="12.5" hidden="1" customHeight="1"/>
    <row r="856" ht="12.5" hidden="1" customHeight="1"/>
    <row r="857" ht="12.5" hidden="1" customHeight="1"/>
    <row r="858" ht="12.5" hidden="1" customHeight="1"/>
    <row r="859" ht="12.5" hidden="1" customHeight="1"/>
    <row r="860" ht="12.5" hidden="1" customHeight="1"/>
    <row r="861" ht="12.5" hidden="1" customHeight="1"/>
    <row r="862" ht="12.5" hidden="1" customHeight="1"/>
    <row r="863" ht="12.5" hidden="1" customHeight="1"/>
    <row r="864" ht="12.5" hidden="1" customHeight="1"/>
    <row r="865" ht="12.5" hidden="1" customHeight="1"/>
    <row r="866" ht="12.5" hidden="1" customHeight="1"/>
    <row r="867" ht="12.5" hidden="1" customHeight="1"/>
    <row r="868" ht="12.5" hidden="1" customHeight="1"/>
    <row r="869" ht="12.5" hidden="1" customHeight="1"/>
    <row r="870" ht="12.5" hidden="1" customHeight="1"/>
    <row r="871" ht="12.5" hidden="1" customHeight="1"/>
    <row r="872" ht="12.5" hidden="1" customHeight="1"/>
    <row r="873" ht="12.5" hidden="1" customHeight="1"/>
    <row r="874" ht="12.5" hidden="1" customHeight="1"/>
    <row r="875" ht="12.5" hidden="1" customHeight="1"/>
    <row r="876" ht="12.5" hidden="1" customHeight="1"/>
    <row r="877" ht="12.5" hidden="1" customHeight="1"/>
    <row r="878" ht="12.5" hidden="1" customHeight="1"/>
    <row r="879" ht="12.5" hidden="1" customHeight="1"/>
    <row r="880" ht="12.5" hidden="1" customHeight="1"/>
    <row r="881" ht="12.5" hidden="1" customHeight="1"/>
    <row r="882" ht="12.5" hidden="1" customHeight="1"/>
    <row r="883" ht="12.5" hidden="1" customHeight="1"/>
    <row r="884" ht="12.5" hidden="1" customHeight="1"/>
    <row r="885" ht="12.5" hidden="1" customHeight="1"/>
    <row r="886" ht="12.5" hidden="1" customHeight="1"/>
    <row r="887" ht="12.5" hidden="1" customHeight="1"/>
    <row r="888" ht="12.5" hidden="1" customHeight="1"/>
    <row r="889" ht="12.5" hidden="1" customHeight="1"/>
    <row r="890" ht="12.5" hidden="1" customHeight="1"/>
    <row r="891" ht="12.5" hidden="1" customHeight="1"/>
    <row r="892" ht="12.5" hidden="1" customHeight="1"/>
    <row r="893" ht="12.5" hidden="1" customHeight="1"/>
    <row r="894" ht="12.5" hidden="1" customHeight="1"/>
    <row r="895" ht="12.5" hidden="1" customHeight="1"/>
    <row r="896" ht="12.5" hidden="1" customHeight="1"/>
    <row r="897" ht="12.5" hidden="1" customHeight="1"/>
    <row r="898" ht="12.5" hidden="1" customHeight="1"/>
    <row r="899" ht="12.5" hidden="1" customHeight="1"/>
    <row r="900" ht="12.5" hidden="1" customHeight="1"/>
    <row r="901" ht="12.5" hidden="1" customHeight="1"/>
    <row r="902" ht="12.5" hidden="1" customHeight="1"/>
    <row r="903" ht="12.5" hidden="1" customHeight="1"/>
    <row r="904" ht="12.5" hidden="1" customHeight="1"/>
    <row r="905" ht="12.5" hidden="1" customHeight="1"/>
    <row r="906" ht="12.5" hidden="1" customHeight="1"/>
    <row r="907" ht="12.5" hidden="1" customHeight="1"/>
    <row r="908" ht="12.5" hidden="1" customHeight="1"/>
    <row r="909" ht="12.5" hidden="1" customHeight="1"/>
    <row r="910" ht="12.5" hidden="1" customHeight="1"/>
    <row r="911" ht="12.5" hidden="1" customHeight="1"/>
    <row r="912" ht="12.5" hidden="1" customHeight="1"/>
    <row r="913" ht="12.5" hidden="1" customHeight="1"/>
    <row r="914" ht="12.5" hidden="1" customHeight="1"/>
    <row r="915" ht="12.5" hidden="1" customHeight="1"/>
    <row r="916" ht="12.5" hidden="1" customHeight="1"/>
    <row r="917" ht="12.5" hidden="1" customHeight="1"/>
    <row r="918" ht="12.5" hidden="1" customHeight="1"/>
    <row r="919" ht="12.5" hidden="1" customHeight="1"/>
    <row r="920" ht="12.5" hidden="1" customHeight="1"/>
    <row r="921" ht="12.5" hidden="1" customHeight="1"/>
    <row r="922" ht="12.5" hidden="1" customHeight="1"/>
    <row r="923" ht="12.5" hidden="1" customHeight="1"/>
    <row r="924" ht="12.5" hidden="1" customHeight="1"/>
    <row r="925" ht="12.5" hidden="1" customHeight="1"/>
    <row r="926" ht="12.5" hidden="1" customHeight="1"/>
    <row r="927" ht="12.5" hidden="1" customHeight="1"/>
    <row r="928" ht="12.5" hidden="1" customHeight="1"/>
    <row r="929" ht="12.5" hidden="1" customHeight="1"/>
    <row r="930" ht="12.5" hidden="1" customHeight="1"/>
    <row r="931" ht="12.5" hidden="1" customHeight="1"/>
    <row r="932" ht="12.5" hidden="1" customHeight="1"/>
    <row r="933" ht="12.5" hidden="1" customHeight="1"/>
    <row r="934" ht="12.5" hidden="1" customHeight="1"/>
    <row r="935" ht="12.5" hidden="1" customHeight="1"/>
    <row r="936" ht="12.5" hidden="1" customHeight="1"/>
    <row r="937" ht="12.5" hidden="1" customHeight="1"/>
    <row r="938" ht="12.5" hidden="1" customHeight="1"/>
    <row r="939" ht="12.5" hidden="1" customHeight="1"/>
    <row r="940" ht="12.5" hidden="1" customHeight="1"/>
    <row r="941" ht="12.5" hidden="1" customHeight="1"/>
    <row r="942" ht="12.5" hidden="1" customHeight="1"/>
    <row r="943" ht="12.5" hidden="1" customHeight="1"/>
    <row r="944" ht="12.5" hidden="1" customHeight="1"/>
    <row r="945" ht="12.5" hidden="1" customHeight="1"/>
    <row r="946" ht="12.5" hidden="1" customHeight="1"/>
    <row r="947" ht="12.5" hidden="1" customHeight="1"/>
    <row r="948" ht="12.5" hidden="1" customHeight="1"/>
    <row r="949" ht="12.5" hidden="1" customHeight="1"/>
    <row r="950" ht="12.5" hidden="1" customHeight="1"/>
    <row r="951" ht="12.5" hidden="1" customHeight="1"/>
    <row r="952" ht="12.5" hidden="1" customHeight="1"/>
    <row r="953" ht="12.5" hidden="1" customHeight="1"/>
    <row r="954" ht="12.5" hidden="1" customHeight="1"/>
    <row r="955" ht="12.5" hidden="1" customHeight="1"/>
    <row r="956" ht="12.5" hidden="1" customHeight="1"/>
    <row r="957" ht="12.5" hidden="1" customHeight="1"/>
    <row r="958" ht="12.5" hidden="1" customHeight="1"/>
    <row r="959" ht="12.5" hidden="1" customHeight="1"/>
    <row r="960" ht="12.5" hidden="1" customHeight="1"/>
    <row r="961" ht="12.5" hidden="1" customHeight="1"/>
    <row r="962" ht="12.5" hidden="1" customHeight="1"/>
    <row r="963" ht="12.5" hidden="1" customHeight="1"/>
    <row r="964" ht="12.5" hidden="1" customHeight="1"/>
    <row r="965" ht="12.5" hidden="1" customHeight="1"/>
    <row r="966" ht="12.5" hidden="1" customHeight="1"/>
    <row r="967" ht="12.5" hidden="1" customHeight="1"/>
    <row r="968" ht="12.5" hidden="1" customHeight="1"/>
    <row r="969" ht="12.5" hidden="1" customHeight="1"/>
    <row r="970" ht="12.5" hidden="1" customHeight="1"/>
    <row r="971" ht="12.5" hidden="1" customHeight="1"/>
    <row r="972" ht="12.5" hidden="1" customHeight="1"/>
    <row r="973" ht="12.5" hidden="1" customHeight="1"/>
    <row r="974" ht="12.5" hidden="1" customHeight="1"/>
    <row r="975" ht="12.5" hidden="1" customHeight="1"/>
    <row r="976" ht="12.5" hidden="1" customHeight="1"/>
    <row r="977" ht="12.5" hidden="1" customHeight="1"/>
    <row r="978" ht="12.5" hidden="1" customHeight="1"/>
    <row r="979" ht="12.5" hidden="1" customHeight="1"/>
    <row r="980" ht="12.5" hidden="1" customHeight="1"/>
    <row r="981" ht="12.5" hidden="1" customHeight="1"/>
    <row r="982" ht="12.5" hidden="1" customHeight="1"/>
    <row r="983" ht="12.5" hidden="1" customHeight="1"/>
    <row r="984" ht="12.5" hidden="1" customHeight="1"/>
    <row r="985" ht="12.5" hidden="1" customHeight="1"/>
    <row r="986" ht="12.5" hidden="1" customHeight="1"/>
    <row r="987" ht="12.5" hidden="1" customHeight="1"/>
    <row r="988" ht="12.5" hidden="1" customHeight="1"/>
    <row r="989" ht="12.5" hidden="1" customHeight="1"/>
    <row r="990" ht="12.5" hidden="1" customHeight="1"/>
    <row r="991" ht="12.5" hidden="1" customHeight="1"/>
    <row r="992" ht="12.5" hidden="1" customHeight="1"/>
    <row r="993" ht="12.5" hidden="1" customHeight="1"/>
    <row r="994" ht="12.5" hidden="1" customHeight="1"/>
    <row r="995" ht="12.5" hidden="1" customHeight="1"/>
    <row r="996" ht="12.5" hidden="1" customHeight="1"/>
    <row r="997" ht="12.5" hidden="1" customHeight="1"/>
    <row r="998" ht="12.5" hidden="1" customHeight="1"/>
    <row r="999" ht="12.5" hidden="1" customHeight="1"/>
    <row r="1000" ht="12.5" hidden="1" customHeight="1"/>
    <row r="1001" ht="12.5" hidden="1" customHeight="1"/>
    <row r="1002" ht="12.5" hidden="1" customHeight="1"/>
    <row r="1003" ht="12.5" hidden="1" customHeight="1"/>
    <row r="1004" ht="12.5" hidden="1" customHeight="1"/>
    <row r="1005" ht="12.5" hidden="1" customHeight="1"/>
    <row r="1006" ht="12.5" hidden="1" customHeight="1"/>
    <row r="1007" ht="12.5" hidden="1" customHeight="1"/>
    <row r="1008" ht="12.5" hidden="1" customHeight="1"/>
    <row r="1009" ht="12.5" hidden="1" customHeight="1"/>
    <row r="1010" ht="12.5" hidden="1" customHeight="1"/>
    <row r="1011" ht="12.5" hidden="1" customHeight="1"/>
    <row r="1012" ht="12.5" hidden="1" customHeight="1"/>
    <row r="1013" ht="12.5" hidden="1" customHeight="1"/>
    <row r="1014" ht="12.5" hidden="1" customHeight="1"/>
    <row r="1015" ht="12.5" hidden="1" customHeight="1"/>
    <row r="1016" ht="12.5" hidden="1" customHeight="1"/>
    <row r="1017" ht="12.5" hidden="1" customHeight="1"/>
    <row r="1018" ht="12.5" hidden="1" customHeight="1"/>
    <row r="1019" ht="12.5" hidden="1" customHeight="1"/>
    <row r="1020" ht="12.5" hidden="1" customHeight="1"/>
    <row r="1021" ht="12.5" hidden="1" customHeight="1"/>
    <row r="1022" ht="12.5" hidden="1" customHeight="1"/>
    <row r="1023" ht="12.5" hidden="1" customHeight="1"/>
    <row r="1024" ht="12.5" hidden="1" customHeight="1"/>
    <row r="1025" ht="12.5" hidden="1" customHeight="1"/>
    <row r="1026" ht="12.5" hidden="1" customHeight="1"/>
    <row r="1027" ht="12.5" hidden="1" customHeight="1"/>
    <row r="1028" ht="12.5" hidden="1" customHeight="1"/>
    <row r="1029" ht="12.5" hidden="1" customHeight="1"/>
    <row r="1030" ht="12.5" hidden="1" customHeight="1"/>
    <row r="1031" ht="12.5" hidden="1" customHeight="1"/>
    <row r="1032" ht="12.5" hidden="1" customHeight="1"/>
    <row r="1033" ht="12.5" hidden="1" customHeight="1"/>
    <row r="1034" ht="12.5" hidden="1" customHeight="1"/>
    <row r="1035" ht="12.5" hidden="1" customHeight="1"/>
    <row r="1036" ht="12.5" hidden="1" customHeight="1"/>
    <row r="1037" ht="12.5" hidden="1" customHeight="1"/>
    <row r="1038" ht="12.5" hidden="1" customHeight="1"/>
    <row r="1039" ht="12.5" hidden="1" customHeight="1"/>
    <row r="1040" ht="12.5" hidden="1" customHeight="1"/>
    <row r="1041" ht="12.5" hidden="1" customHeight="1"/>
    <row r="1042" ht="12.5" hidden="1" customHeight="1"/>
    <row r="1043" ht="12.5" hidden="1" customHeight="1"/>
    <row r="1044" ht="12.5" hidden="1" customHeight="1"/>
    <row r="1045" ht="12.5" hidden="1" customHeight="1"/>
    <row r="1046" ht="12.5" hidden="1" customHeight="1"/>
    <row r="1047" ht="12.5" hidden="1" customHeight="1"/>
    <row r="1048" ht="12.5" hidden="1" customHeight="1"/>
    <row r="1049" ht="12.5" hidden="1" customHeight="1"/>
    <row r="1050" ht="12.5" hidden="1" customHeight="1"/>
    <row r="1051" ht="12.5" hidden="1" customHeight="1"/>
    <row r="1052" ht="12.5" hidden="1" customHeight="1"/>
    <row r="1053" ht="12.5" hidden="1" customHeight="1"/>
  </sheetData>
  <mergeCells count="38">
    <mergeCell ref="C6:E6"/>
    <mergeCell ref="A47:B47"/>
    <mergeCell ref="A48:E48"/>
    <mergeCell ref="A1:E1"/>
    <mergeCell ref="A2:E2"/>
    <mergeCell ref="B3:E3"/>
    <mergeCell ref="A4:E4"/>
    <mergeCell ref="C5:E5"/>
    <mergeCell ref="F1:F48"/>
    <mergeCell ref="AA1:AA121"/>
    <mergeCell ref="B107:B108"/>
    <mergeCell ref="C107:C108"/>
    <mergeCell ref="D107:D108"/>
    <mergeCell ref="E107:E108"/>
    <mergeCell ref="B100:B101"/>
    <mergeCell ref="B114:B115"/>
    <mergeCell ref="D100:D101"/>
    <mergeCell ref="C100:C101"/>
    <mergeCell ref="E100:E101"/>
    <mergeCell ref="E114:E115"/>
    <mergeCell ref="D114:D115"/>
    <mergeCell ref="C114:C115"/>
    <mergeCell ref="G88:H88"/>
    <mergeCell ref="A49:E49"/>
    <mergeCell ref="A7:E8"/>
    <mergeCell ref="A114:A115"/>
    <mergeCell ref="E87:E88"/>
    <mergeCell ref="C87:C88"/>
    <mergeCell ref="D87:D88"/>
    <mergeCell ref="B87:B88"/>
    <mergeCell ref="A107:A108"/>
    <mergeCell ref="A100:A101"/>
    <mergeCell ref="A87:A88"/>
    <mergeCell ref="A25:B25"/>
    <mergeCell ref="A36:B36"/>
    <mergeCell ref="A37:E38"/>
    <mergeCell ref="A26:E27"/>
    <mergeCell ref="A15:E16"/>
  </mergeCells>
  <dataValidations count="4">
    <dataValidation type="list" allowBlank="1" showInputMessage="1" showErrorMessage="1" prompt="Cliques ici et choisis le type de traitement des déchets alimentaires. Si tu ne sais pas, choisis la fin de vie moyenne !" sqref="B29:B35" xr:uid="{00000000-0002-0000-0300-000000000000}">
      <formula1>$A$109:$A$113</formula1>
    </dataValidation>
    <dataValidation type="list" allowBlank="1" showInputMessage="1" showErrorMessage="1" prompt="Cliques ici et choisis le type de déchet." sqref="B40:B46" xr:uid="{00000000-0002-0000-0300-000002000000}">
      <formula1>$A$116:$A$120</formula1>
    </dataValidation>
    <dataValidation type="list" allowBlank="1" showInputMessage="1" showErrorMessage="1" prompt="Cliques ici et choisis le type de transporteur." sqref="B18:B24" xr:uid="{00000000-0002-0000-0300-000003000000}">
      <formula1>$A$89:$A$99</formula1>
    </dataValidation>
    <dataValidation type="list" allowBlank="1" showInputMessage="1" showErrorMessage="1" prompt="Cliques ici et choisis le type d'électricité. Classiquement, tu peux prendre l'électricité de réseau en France." sqref="B10:B13" xr:uid="{00000000-0002-0000-0300-000004000000}">
      <formula1>$A$102:$A$106</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CE5CD"/>
    <outlinePr summaryBelow="0" summaryRight="0"/>
  </sheetPr>
  <dimension ref="A1:Z1006"/>
  <sheetViews>
    <sheetView zoomScaleNormal="100" workbookViewId="0">
      <selection activeCell="D22" sqref="D22"/>
    </sheetView>
  </sheetViews>
  <sheetFormatPr baseColWidth="10" defaultColWidth="0" defaultRowHeight="15.75" customHeight="1" zeroHeight="1"/>
  <cols>
    <col min="1" max="1" width="75.1796875" customWidth="1"/>
    <col min="2" max="2" width="50.1796875" customWidth="1"/>
    <col min="3" max="5" width="25.1796875" customWidth="1"/>
    <col min="6" max="6" width="2.54296875" customWidth="1"/>
    <col min="7" max="25" width="12.54296875" hidden="1" customWidth="1"/>
    <col min="26" max="26" width="12.54296875" customWidth="1"/>
    <col min="27" max="16384" width="12.54296875" hidden="1"/>
  </cols>
  <sheetData>
    <row r="1" spans="1:26" ht="16.5" customHeight="1">
      <c r="A1" s="226" t="s">
        <v>268</v>
      </c>
      <c r="B1" s="217"/>
      <c r="C1" s="217"/>
      <c r="D1" s="217"/>
      <c r="E1" s="217"/>
      <c r="F1" s="200"/>
      <c r="Z1" s="211"/>
    </row>
    <row r="2" spans="1:26" ht="15.75" customHeight="1">
      <c r="A2" s="200"/>
      <c r="B2" s="200"/>
      <c r="C2" s="200"/>
      <c r="D2" s="200"/>
      <c r="E2" s="200"/>
      <c r="F2" s="200"/>
      <c r="Z2" s="211"/>
    </row>
    <row r="3" spans="1:26" ht="13">
      <c r="A3" s="7" t="s">
        <v>21</v>
      </c>
      <c r="B3" s="212"/>
      <c r="C3" s="200"/>
      <c r="D3" s="200"/>
      <c r="E3" s="200"/>
      <c r="F3" s="200"/>
      <c r="Z3" s="211"/>
    </row>
    <row r="4" spans="1:26" ht="15.75" customHeight="1">
      <c r="A4" s="200"/>
      <c r="B4" s="200"/>
      <c r="C4" s="200"/>
      <c r="D4" s="200"/>
      <c r="E4" s="200"/>
      <c r="F4" s="200"/>
      <c r="Z4" s="211"/>
    </row>
    <row r="5" spans="1:26" ht="13">
      <c r="A5" s="8" t="s">
        <v>22</v>
      </c>
      <c r="C5" s="218" t="s">
        <v>272</v>
      </c>
      <c r="D5" s="200"/>
      <c r="E5" s="200"/>
      <c r="F5" s="200"/>
      <c r="Z5" s="211"/>
    </row>
    <row r="6" spans="1:26" ht="13">
      <c r="A6" s="8" t="s">
        <v>23</v>
      </c>
      <c r="B6" s="9"/>
      <c r="C6" s="219" t="s">
        <v>273</v>
      </c>
      <c r="D6" s="200"/>
      <c r="E6" s="200"/>
      <c r="F6" s="200"/>
      <c r="Z6" s="211"/>
    </row>
    <row r="7" spans="1:26" ht="15.75" customHeight="1">
      <c r="A7" s="211"/>
      <c r="B7" s="211"/>
      <c r="C7" s="211"/>
      <c r="D7" s="211"/>
      <c r="E7" s="211"/>
      <c r="F7" s="200"/>
      <c r="Z7" s="211"/>
    </row>
    <row r="8" spans="1:26" ht="15.5" customHeight="1">
      <c r="A8" s="211"/>
      <c r="B8" s="211"/>
      <c r="C8" s="211"/>
      <c r="D8" s="211"/>
      <c r="E8" s="211"/>
      <c r="F8" s="200"/>
      <c r="G8" s="28"/>
      <c r="H8" s="29"/>
      <c r="I8" s="28"/>
      <c r="J8" s="28"/>
      <c r="K8" s="28"/>
      <c r="L8" s="28"/>
      <c r="M8" s="28"/>
      <c r="N8" s="28"/>
      <c r="O8" s="28"/>
      <c r="P8" s="28"/>
      <c r="Q8" s="28"/>
      <c r="R8" s="28"/>
      <c r="S8" s="28"/>
      <c r="T8" s="28"/>
      <c r="U8" s="28"/>
      <c r="V8" s="28"/>
      <c r="W8" s="28"/>
      <c r="X8" s="28"/>
      <c r="Y8" s="28"/>
      <c r="Z8" s="211"/>
    </row>
    <row r="9" spans="1:26" ht="15.5">
      <c r="A9" s="162" t="s">
        <v>10</v>
      </c>
      <c r="B9" s="162"/>
      <c r="C9" s="162" t="s">
        <v>147</v>
      </c>
      <c r="D9" s="162" t="s">
        <v>27</v>
      </c>
      <c r="E9" s="162" t="s">
        <v>5</v>
      </c>
      <c r="F9" s="200"/>
      <c r="G9" s="28"/>
      <c r="H9" s="29"/>
      <c r="I9" s="28"/>
      <c r="J9" s="28"/>
      <c r="K9" s="28"/>
      <c r="L9" s="28"/>
      <c r="M9" s="28"/>
      <c r="N9" s="28"/>
      <c r="O9" s="28"/>
      <c r="P9" s="28"/>
      <c r="Q9" s="28"/>
      <c r="R9" s="28"/>
      <c r="S9" s="28"/>
      <c r="T9" s="28"/>
      <c r="U9" s="28"/>
      <c r="V9" s="28"/>
      <c r="W9" s="28"/>
      <c r="X9" s="28"/>
      <c r="Y9" s="28"/>
      <c r="Z9" s="211"/>
    </row>
    <row r="10" spans="1:26" ht="13">
      <c r="A10" s="142" t="s">
        <v>148</v>
      </c>
      <c r="B10" s="167" t="s">
        <v>157</v>
      </c>
      <c r="C10" s="168">
        <v>700000</v>
      </c>
      <c r="D10" s="145">
        <f>IFERROR(C10*VLOOKUP(B10,$A$36:$B$49,2,FALSE)," ")</f>
        <v>167300</v>
      </c>
      <c r="E10" s="145">
        <f>IFERROR(VLOOKUP(B10,$A$36:$D$49,4,FALSE)," ")</f>
        <v>3</v>
      </c>
      <c r="F10" s="200"/>
      <c r="G10" s="28"/>
      <c r="H10" s="29"/>
      <c r="I10" s="28"/>
      <c r="J10" s="28"/>
      <c r="K10" s="28"/>
      <c r="L10" s="28"/>
      <c r="M10" s="28"/>
      <c r="N10" s="28"/>
      <c r="O10" s="28"/>
      <c r="P10" s="28"/>
      <c r="Q10" s="28"/>
      <c r="R10" s="28"/>
      <c r="S10" s="28"/>
      <c r="T10" s="28"/>
      <c r="U10" s="28"/>
      <c r="V10" s="28"/>
      <c r="W10" s="28"/>
      <c r="X10" s="28"/>
      <c r="Y10" s="28"/>
      <c r="Z10" s="211"/>
    </row>
    <row r="11" spans="1:26" ht="13">
      <c r="A11" s="30" t="s">
        <v>149</v>
      </c>
      <c r="B11" s="34"/>
      <c r="C11" s="169"/>
      <c r="D11" s="31" t="str">
        <f t="shared" ref="D11:D13" si="0">IFERROR(C11*VLOOKUP(B11,$A$36:$B$49,2,FALSE)," ")</f>
        <v xml:space="preserve"> </v>
      </c>
      <c r="E11" s="31" t="str">
        <f t="shared" ref="E11:E13" si="1">IFERROR(VLOOKUP(B11,$A$36:$D$49,4,FALSE)," ")</f>
        <v xml:space="preserve"> </v>
      </c>
      <c r="F11" s="200"/>
      <c r="G11" s="28"/>
      <c r="H11" s="29"/>
      <c r="I11" s="28"/>
      <c r="J11" s="28"/>
      <c r="K11" s="28"/>
      <c r="L11" s="28"/>
      <c r="M11" s="28"/>
      <c r="N11" s="28"/>
      <c r="O11" s="28"/>
      <c r="P11" s="28"/>
      <c r="Q11" s="28"/>
      <c r="R11" s="28"/>
      <c r="S11" s="28"/>
      <c r="T11" s="28"/>
      <c r="U11" s="28"/>
      <c r="V11" s="28"/>
      <c r="W11" s="28"/>
      <c r="X11" s="28"/>
      <c r="Y11" s="28"/>
      <c r="Z11" s="211"/>
    </row>
    <row r="12" spans="1:26" ht="13">
      <c r="A12" s="30" t="s">
        <v>150</v>
      </c>
      <c r="B12" s="34"/>
      <c r="C12" s="169"/>
      <c r="D12" s="31" t="str">
        <f t="shared" si="0"/>
        <v xml:space="preserve"> </v>
      </c>
      <c r="E12" s="31" t="str">
        <f t="shared" si="1"/>
        <v xml:space="preserve"> </v>
      </c>
      <c r="F12" s="200"/>
      <c r="G12" s="28"/>
      <c r="H12" s="29"/>
      <c r="I12" s="28"/>
      <c r="J12" s="28"/>
      <c r="K12" s="28"/>
      <c r="L12" s="28"/>
      <c r="M12" s="28"/>
      <c r="N12" s="28"/>
      <c r="O12" s="28"/>
      <c r="P12" s="28"/>
      <c r="Q12" s="28"/>
      <c r="R12" s="28"/>
      <c r="S12" s="28"/>
      <c r="T12" s="28"/>
      <c r="U12" s="28"/>
      <c r="V12" s="28"/>
      <c r="W12" s="28"/>
      <c r="X12" s="28"/>
      <c r="Y12" s="28"/>
      <c r="Z12" s="211"/>
    </row>
    <row r="13" spans="1:26" ht="13">
      <c r="A13" s="30" t="s">
        <v>151</v>
      </c>
      <c r="B13" s="34"/>
      <c r="C13" s="169"/>
      <c r="D13" s="31" t="str">
        <f t="shared" si="0"/>
        <v xml:space="preserve"> </v>
      </c>
      <c r="E13" s="31" t="str">
        <f t="shared" si="1"/>
        <v xml:space="preserve"> </v>
      </c>
      <c r="F13" s="200"/>
      <c r="G13" s="28"/>
      <c r="H13" s="29"/>
      <c r="I13" s="28"/>
      <c r="J13" s="28"/>
      <c r="K13" s="28"/>
      <c r="L13" s="28"/>
      <c r="M13" s="28"/>
      <c r="N13" s="28"/>
      <c r="O13" s="28"/>
      <c r="P13" s="28"/>
      <c r="Q13" s="28"/>
      <c r="R13" s="28"/>
      <c r="S13" s="28"/>
      <c r="T13" s="28"/>
      <c r="U13" s="28"/>
      <c r="V13" s="28"/>
      <c r="W13" s="28"/>
      <c r="X13" s="28"/>
      <c r="Y13" s="28"/>
      <c r="Z13" s="211"/>
    </row>
    <row r="14" spans="1:26" ht="13">
      <c r="A14" s="224"/>
      <c r="B14" s="211"/>
      <c r="C14" s="16" t="s">
        <v>6</v>
      </c>
      <c r="D14" s="16">
        <f>SUM($D$10:D13)</f>
        <v>167300</v>
      </c>
      <c r="E14" s="16" t="str">
        <f ca="1">IFERROR(__xludf.DUMMYFUNCTION("IFERROR(AVERAGE.WEIGHTED(E10:E13,D10:D13),"" "")")," ")</f>
        <v xml:space="preserve"> </v>
      </c>
      <c r="F14" s="200"/>
      <c r="G14" s="28"/>
      <c r="H14" s="29"/>
      <c r="I14" s="28"/>
      <c r="J14" s="28"/>
      <c r="K14" s="28"/>
      <c r="L14" s="28"/>
      <c r="M14" s="28"/>
      <c r="N14" s="28"/>
      <c r="O14" s="28"/>
      <c r="P14" s="28"/>
      <c r="Q14" s="28"/>
      <c r="R14" s="28"/>
      <c r="S14" s="28"/>
      <c r="T14" s="28"/>
      <c r="U14" s="28"/>
      <c r="V14" s="28"/>
      <c r="W14" s="28"/>
      <c r="X14" s="28"/>
      <c r="Y14" s="28"/>
      <c r="Z14" s="211"/>
    </row>
    <row r="15" spans="1:26" ht="15.75" customHeight="1">
      <c r="A15" s="211"/>
      <c r="B15" s="211"/>
      <c r="C15" s="211"/>
      <c r="D15" s="211"/>
      <c r="E15" s="211"/>
      <c r="F15" s="200"/>
      <c r="Z15" s="211"/>
    </row>
    <row r="16" spans="1:26" ht="15.5" customHeight="1">
      <c r="A16" s="211"/>
      <c r="B16" s="211"/>
      <c r="C16" s="211"/>
      <c r="D16" s="211"/>
      <c r="E16" s="211"/>
      <c r="F16" s="200"/>
      <c r="G16" s="28"/>
      <c r="H16" s="29"/>
      <c r="I16" s="28"/>
      <c r="J16" s="28"/>
      <c r="K16" s="28"/>
      <c r="L16" s="28"/>
      <c r="M16" s="28"/>
      <c r="N16" s="28"/>
      <c r="O16" s="28"/>
      <c r="P16" s="28"/>
      <c r="Q16" s="28"/>
      <c r="R16" s="28"/>
      <c r="S16" s="28"/>
      <c r="T16" s="28"/>
      <c r="U16" s="28"/>
      <c r="V16" s="28"/>
      <c r="W16" s="28"/>
      <c r="X16" s="28"/>
      <c r="Y16" s="28"/>
      <c r="Z16" s="211"/>
    </row>
    <row r="17" spans="1:26" ht="15.5">
      <c r="A17" s="162" t="s">
        <v>276</v>
      </c>
      <c r="B17" s="162"/>
      <c r="C17" s="162" t="s">
        <v>147</v>
      </c>
      <c r="D17" s="162" t="s">
        <v>27</v>
      </c>
      <c r="E17" s="162" t="s">
        <v>5</v>
      </c>
      <c r="F17" s="200"/>
      <c r="G17" s="28"/>
      <c r="H17" s="29"/>
      <c r="I17" s="28"/>
      <c r="J17" s="28"/>
      <c r="K17" s="28"/>
      <c r="L17" s="28"/>
      <c r="M17" s="28"/>
      <c r="N17" s="28"/>
      <c r="O17" s="28"/>
      <c r="P17" s="28"/>
      <c r="Q17" s="28"/>
      <c r="R17" s="28"/>
      <c r="S17" s="28"/>
      <c r="T17" s="28"/>
      <c r="U17" s="28"/>
      <c r="V17" s="28"/>
      <c r="W17" s="28"/>
      <c r="X17" s="28"/>
      <c r="Y17" s="28"/>
      <c r="Z17" s="211"/>
    </row>
    <row r="18" spans="1:26" ht="13">
      <c r="A18" s="142" t="s">
        <v>148</v>
      </c>
      <c r="B18" s="167" t="s">
        <v>160</v>
      </c>
      <c r="C18" s="168">
        <v>30000</v>
      </c>
      <c r="D18" s="143">
        <f>IFERROR(C18*VLOOKUP(B18,$A$36:$B$49,2,FALSE)," ")</f>
        <v>3090</v>
      </c>
      <c r="E18" s="143">
        <f>IFERROR(VLOOKUP(B18,$A$36:$D$49,4,FALSE)," ")</f>
        <v>4</v>
      </c>
      <c r="F18" s="200"/>
      <c r="G18" s="28"/>
      <c r="H18" s="29"/>
      <c r="I18" s="28"/>
      <c r="J18" s="28"/>
      <c r="K18" s="28"/>
      <c r="L18" s="28"/>
      <c r="M18" s="28"/>
      <c r="N18" s="28"/>
      <c r="O18" s="28"/>
      <c r="P18" s="28"/>
      <c r="Q18" s="28"/>
      <c r="R18" s="28"/>
      <c r="S18" s="28"/>
      <c r="T18" s="28"/>
      <c r="U18" s="28"/>
      <c r="V18" s="28"/>
      <c r="W18" s="28"/>
      <c r="X18" s="28"/>
      <c r="Y18" s="28"/>
      <c r="Z18" s="211"/>
    </row>
    <row r="19" spans="1:26" ht="13">
      <c r="A19" s="30" t="s">
        <v>149</v>
      </c>
      <c r="B19" s="34"/>
      <c r="C19" s="169"/>
      <c r="D19" s="132" t="str">
        <f t="shared" ref="D19:D21" si="2">IFERROR(C19*VLOOKUP(B19,$A$36:$B$49,2,FALSE)," ")</f>
        <v xml:space="preserve"> </v>
      </c>
      <c r="E19" s="132" t="str">
        <f t="shared" ref="E19:E21" si="3">IFERROR(VLOOKUP(B19,$A$36:$D$49,4,FALSE)," ")</f>
        <v xml:space="preserve"> </v>
      </c>
      <c r="F19" s="200"/>
      <c r="G19" s="28"/>
      <c r="H19" s="29"/>
      <c r="I19" s="28"/>
      <c r="J19" s="28"/>
      <c r="K19" s="28"/>
      <c r="L19" s="28"/>
      <c r="M19" s="28"/>
      <c r="N19" s="28"/>
      <c r="O19" s="28"/>
      <c r="P19" s="28"/>
      <c r="Q19" s="28"/>
      <c r="R19" s="28"/>
      <c r="S19" s="28"/>
      <c r="T19" s="28"/>
      <c r="U19" s="28"/>
      <c r="V19" s="28"/>
      <c r="W19" s="28"/>
      <c r="X19" s="28"/>
      <c r="Y19" s="28"/>
      <c r="Z19" s="211"/>
    </row>
    <row r="20" spans="1:26" ht="13">
      <c r="A20" s="30" t="s">
        <v>150</v>
      </c>
      <c r="B20" s="34"/>
      <c r="C20" s="169"/>
      <c r="D20" s="132" t="str">
        <f t="shared" si="2"/>
        <v xml:space="preserve"> </v>
      </c>
      <c r="E20" s="132" t="str">
        <f t="shared" si="3"/>
        <v xml:space="preserve"> </v>
      </c>
      <c r="F20" s="200"/>
      <c r="G20" s="28"/>
      <c r="H20" s="29"/>
      <c r="I20" s="28"/>
      <c r="J20" s="28"/>
      <c r="K20" s="28"/>
      <c r="L20" s="28"/>
      <c r="M20" s="28"/>
      <c r="N20" s="28"/>
      <c r="O20" s="28"/>
      <c r="P20" s="28"/>
      <c r="Q20" s="28"/>
      <c r="R20" s="28"/>
      <c r="S20" s="28"/>
      <c r="T20" s="28"/>
      <c r="U20" s="28"/>
      <c r="V20" s="28"/>
      <c r="W20" s="28"/>
      <c r="X20" s="28"/>
      <c r="Y20" s="28"/>
      <c r="Z20" s="211"/>
    </row>
    <row r="21" spans="1:26" ht="13">
      <c r="A21" s="30" t="s">
        <v>151</v>
      </c>
      <c r="B21" s="34"/>
      <c r="C21" s="169"/>
      <c r="D21" s="132" t="str">
        <f t="shared" si="2"/>
        <v xml:space="preserve"> </v>
      </c>
      <c r="E21" s="132" t="str">
        <f t="shared" si="3"/>
        <v xml:space="preserve"> </v>
      </c>
      <c r="F21" s="200"/>
      <c r="G21" s="28"/>
      <c r="H21" s="29"/>
      <c r="I21" s="28"/>
      <c r="J21" s="28"/>
      <c r="K21" s="28"/>
      <c r="L21" s="28"/>
      <c r="M21" s="28"/>
      <c r="N21" s="28"/>
      <c r="O21" s="28"/>
      <c r="P21" s="28"/>
      <c r="Q21" s="28"/>
      <c r="R21" s="28"/>
      <c r="S21" s="28"/>
      <c r="T21" s="28"/>
      <c r="U21" s="28"/>
      <c r="V21" s="28"/>
      <c r="W21" s="28"/>
      <c r="X21" s="28"/>
      <c r="Y21" s="28"/>
      <c r="Z21" s="211"/>
    </row>
    <row r="22" spans="1:26" ht="13">
      <c r="A22" s="224"/>
      <c r="B22" s="211"/>
      <c r="C22" s="16" t="s">
        <v>6</v>
      </c>
      <c r="D22" s="16">
        <f>SUM($D$18:D21)</f>
        <v>3090</v>
      </c>
      <c r="E22" s="16" t="str">
        <f ca="1">IFERROR(__xludf.DUMMYFUNCTION("IFERROR(AVERAGE.WEIGHTED(E18:E21,D18:D21),"" "")")," ")</f>
        <v xml:space="preserve"> </v>
      </c>
      <c r="F22" s="200"/>
      <c r="G22" s="28"/>
      <c r="H22" s="29"/>
      <c r="I22" s="28"/>
      <c r="J22" s="28"/>
      <c r="K22" s="28"/>
      <c r="L22" s="28"/>
      <c r="M22" s="28"/>
      <c r="N22" s="28"/>
      <c r="O22" s="28"/>
      <c r="P22" s="28"/>
      <c r="Q22" s="28"/>
      <c r="R22" s="28"/>
      <c r="S22" s="28"/>
      <c r="T22" s="28"/>
      <c r="U22" s="28"/>
      <c r="V22" s="28"/>
      <c r="W22" s="28"/>
      <c r="X22" s="28"/>
      <c r="Y22" s="28"/>
      <c r="Z22" s="211"/>
    </row>
    <row r="23" spans="1:26" ht="15.75" customHeight="1">
      <c r="A23" s="211"/>
      <c r="B23" s="211"/>
      <c r="C23" s="211"/>
      <c r="D23" s="211"/>
      <c r="E23" s="211"/>
      <c r="F23" s="200"/>
      <c r="Z23" s="211"/>
    </row>
    <row r="24" spans="1:26" ht="15.5" customHeight="1">
      <c r="A24" s="211"/>
      <c r="B24" s="211"/>
      <c r="C24" s="211"/>
      <c r="D24" s="211"/>
      <c r="E24" s="211"/>
      <c r="F24" s="200"/>
      <c r="G24" s="28"/>
      <c r="H24" s="29"/>
      <c r="I24" s="28"/>
      <c r="J24" s="28"/>
      <c r="K24" s="28"/>
      <c r="L24" s="28"/>
      <c r="M24" s="28"/>
      <c r="N24" s="28"/>
      <c r="O24" s="28"/>
      <c r="P24" s="28"/>
      <c r="Q24" s="28"/>
      <c r="R24" s="28"/>
      <c r="S24" s="28"/>
      <c r="T24" s="28"/>
      <c r="U24" s="28"/>
      <c r="V24" s="28"/>
      <c r="W24" s="28"/>
      <c r="X24" s="28"/>
      <c r="Y24" s="28"/>
      <c r="Z24" s="211"/>
    </row>
    <row r="25" spans="1:26" ht="15.5">
      <c r="A25" s="163" t="s">
        <v>16</v>
      </c>
      <c r="B25" s="163"/>
      <c r="C25" s="163" t="s">
        <v>152</v>
      </c>
      <c r="D25" s="163" t="s">
        <v>27</v>
      </c>
      <c r="E25" s="163" t="s">
        <v>5</v>
      </c>
      <c r="F25" s="200"/>
      <c r="G25" s="28"/>
      <c r="H25" s="29"/>
      <c r="I25" s="28"/>
      <c r="J25" s="28"/>
      <c r="K25" s="28"/>
      <c r="L25" s="28"/>
      <c r="M25" s="28"/>
      <c r="N25" s="28"/>
      <c r="O25" s="28"/>
      <c r="P25" s="28"/>
      <c r="Q25" s="28"/>
      <c r="R25" s="28"/>
      <c r="S25" s="28"/>
      <c r="T25" s="28"/>
      <c r="U25" s="28"/>
      <c r="V25" s="28"/>
      <c r="W25" s="28"/>
      <c r="X25" s="28"/>
      <c r="Y25" s="28"/>
      <c r="Z25" s="211"/>
    </row>
    <row r="26" spans="1:26" ht="13">
      <c r="A26" s="142" t="s">
        <v>150</v>
      </c>
      <c r="B26" s="167"/>
      <c r="C26" s="168"/>
      <c r="D26" s="144" t="str">
        <f>IFERROR(C26*VLOOKUP(B26,$A$36:$B$49,2,FALSE)," ")</f>
        <v xml:space="preserve"> </v>
      </c>
      <c r="E26" s="144" t="str">
        <f>IFERROR(VLOOKUP(B26,$A$36:$D$49,4,FALSE)," ")</f>
        <v xml:space="preserve"> </v>
      </c>
      <c r="F26" s="200"/>
      <c r="G26" s="28"/>
      <c r="H26" s="29"/>
      <c r="I26" s="28"/>
      <c r="J26" s="28"/>
      <c r="K26" s="28"/>
      <c r="L26" s="28"/>
      <c r="M26" s="28"/>
      <c r="N26" s="28"/>
      <c r="O26" s="28"/>
      <c r="P26" s="28"/>
      <c r="Q26" s="28"/>
      <c r="R26" s="28"/>
      <c r="S26" s="28"/>
      <c r="T26" s="28"/>
      <c r="U26" s="28"/>
      <c r="V26" s="28"/>
      <c r="W26" s="28"/>
      <c r="X26" s="28"/>
      <c r="Y26" s="28"/>
      <c r="Z26" s="211"/>
    </row>
    <row r="27" spans="1:26" ht="13">
      <c r="A27" s="30" t="s">
        <v>282</v>
      </c>
      <c r="B27" s="34" t="s">
        <v>170</v>
      </c>
      <c r="C27" s="169">
        <v>500000</v>
      </c>
      <c r="D27" s="57">
        <f t="shared" ref="D27:D29" si="4">IFERROR(C27*VLOOKUP(B27,$A$36:$B$49,2,FALSE)," ")</f>
        <v>1845</v>
      </c>
      <c r="E27" s="57">
        <f t="shared" ref="E27:E29" si="5">IFERROR(VLOOKUP(B27,$A$36:$D$49,4,FALSE)," ")</f>
        <v>5</v>
      </c>
      <c r="F27" s="200"/>
      <c r="G27" s="28"/>
      <c r="H27" s="29"/>
      <c r="I27" s="28"/>
      <c r="J27" s="28"/>
      <c r="K27" s="28"/>
      <c r="L27" s="28"/>
      <c r="M27" s="28"/>
      <c r="N27" s="28"/>
      <c r="O27" s="28"/>
      <c r="P27" s="28"/>
      <c r="Q27" s="28"/>
      <c r="R27" s="28"/>
      <c r="S27" s="28"/>
      <c r="T27" s="28"/>
      <c r="U27" s="28"/>
      <c r="V27" s="28"/>
      <c r="W27" s="28"/>
      <c r="X27" s="28"/>
      <c r="Y27" s="28"/>
      <c r="Z27" s="211"/>
    </row>
    <row r="28" spans="1:26" ht="13">
      <c r="A28" s="30"/>
      <c r="B28" s="34"/>
      <c r="C28" s="169"/>
      <c r="D28" s="57" t="str">
        <f t="shared" si="4"/>
        <v xml:space="preserve"> </v>
      </c>
      <c r="E28" s="57" t="str">
        <f t="shared" si="5"/>
        <v xml:space="preserve"> </v>
      </c>
      <c r="F28" s="200"/>
      <c r="G28" s="28"/>
      <c r="H28" s="29"/>
      <c r="I28" s="28"/>
      <c r="J28" s="28"/>
      <c r="K28" s="28"/>
      <c r="L28" s="28"/>
      <c r="M28" s="28"/>
      <c r="N28" s="28"/>
      <c r="O28" s="28"/>
      <c r="P28" s="28"/>
      <c r="Q28" s="28"/>
      <c r="R28" s="28"/>
      <c r="S28" s="28"/>
      <c r="T28" s="28"/>
      <c r="U28" s="28"/>
      <c r="V28" s="28"/>
      <c r="W28" s="28"/>
      <c r="X28" s="28"/>
      <c r="Y28" s="28"/>
      <c r="Z28" s="211"/>
    </row>
    <row r="29" spans="1:26" ht="13">
      <c r="A29" s="30"/>
      <c r="B29" s="34"/>
      <c r="C29" s="169"/>
      <c r="D29" s="57" t="str">
        <f t="shared" si="4"/>
        <v xml:space="preserve"> </v>
      </c>
      <c r="E29" s="57" t="str">
        <f t="shared" si="5"/>
        <v xml:space="preserve"> </v>
      </c>
      <c r="F29" s="200"/>
      <c r="G29" s="28"/>
      <c r="H29" s="29"/>
      <c r="I29" s="28"/>
      <c r="J29" s="28"/>
      <c r="K29" s="28"/>
      <c r="L29" s="28"/>
      <c r="M29" s="28"/>
      <c r="N29" s="28"/>
      <c r="O29" s="28"/>
      <c r="P29" s="28"/>
      <c r="Q29" s="28"/>
      <c r="R29" s="28"/>
      <c r="S29" s="28"/>
      <c r="T29" s="28"/>
      <c r="U29" s="28"/>
      <c r="V29" s="28"/>
      <c r="W29" s="28"/>
      <c r="X29" s="28"/>
      <c r="Y29" s="28"/>
      <c r="Z29" s="211"/>
    </row>
    <row r="30" spans="1:26" ht="13">
      <c r="A30" s="224"/>
      <c r="B30" s="211"/>
      <c r="C30" s="16" t="s">
        <v>6</v>
      </c>
      <c r="D30" s="16">
        <f>SUM($D$26:D29)</f>
        <v>1845</v>
      </c>
      <c r="E30" s="16" t="str">
        <f ca="1">IFERROR(__xludf.DUMMYFUNCTION("IFERROR(AVERAGE.WEIGHTED(E26:E29,D26:D29),"" "")")," ")</f>
        <v xml:space="preserve"> </v>
      </c>
      <c r="F30" s="200"/>
      <c r="G30" s="28"/>
      <c r="H30" s="29"/>
      <c r="I30" s="28"/>
      <c r="J30" s="28"/>
      <c r="K30" s="28"/>
      <c r="L30" s="28"/>
      <c r="M30" s="28"/>
      <c r="N30" s="28"/>
      <c r="O30" s="28"/>
      <c r="P30" s="28"/>
      <c r="Q30" s="28"/>
      <c r="R30" s="28"/>
      <c r="S30" s="28"/>
      <c r="T30" s="28"/>
      <c r="U30" s="28"/>
      <c r="V30" s="28"/>
      <c r="W30" s="28"/>
      <c r="X30" s="28"/>
      <c r="Y30" s="28"/>
      <c r="Z30" s="211"/>
    </row>
    <row r="31" spans="1:26" ht="15.75" customHeight="1">
      <c r="A31" s="200"/>
      <c r="B31" s="200"/>
      <c r="C31" s="200"/>
      <c r="D31" s="200"/>
      <c r="E31" s="200"/>
      <c r="F31" s="200"/>
      <c r="Z31" s="211"/>
    </row>
    <row r="32" spans="1:26" ht="13">
      <c r="A32" s="215" t="s">
        <v>39</v>
      </c>
      <c r="B32" s="200"/>
      <c r="C32" s="200"/>
      <c r="D32" s="200"/>
      <c r="E32" s="200"/>
      <c r="F32" s="1"/>
      <c r="Z32" s="211"/>
    </row>
    <row r="33" spans="1:26" ht="13">
      <c r="A33" s="21" t="s">
        <v>153</v>
      </c>
      <c r="B33" s="21" t="s">
        <v>41</v>
      </c>
      <c r="C33" s="21" t="s">
        <v>42</v>
      </c>
      <c r="D33" s="21" t="s">
        <v>5</v>
      </c>
      <c r="E33" s="21" t="s">
        <v>43</v>
      </c>
      <c r="F33" s="1"/>
      <c r="Z33" s="211"/>
    </row>
    <row r="34" spans="1:26" ht="12.5">
      <c r="A34" s="58" t="s">
        <v>154</v>
      </c>
      <c r="B34" s="59">
        <v>1.09E-2</v>
      </c>
      <c r="C34" s="60" t="s">
        <v>155</v>
      </c>
      <c r="D34" s="38">
        <v>3</v>
      </c>
      <c r="E34" s="22" t="s">
        <v>46</v>
      </c>
      <c r="F34" s="1"/>
      <c r="Z34" s="211"/>
    </row>
    <row r="35" spans="1:26" ht="12.5">
      <c r="A35" s="58" t="s">
        <v>156</v>
      </c>
      <c r="B35" s="59">
        <v>2.4899999999999999E-2</v>
      </c>
      <c r="C35" s="60" t="s">
        <v>155</v>
      </c>
      <c r="D35" s="38">
        <v>3</v>
      </c>
      <c r="E35" s="22" t="s">
        <v>46</v>
      </c>
      <c r="F35" s="1"/>
      <c r="Z35" s="211"/>
    </row>
    <row r="36" spans="1:26" ht="12.5">
      <c r="A36" s="61" t="s">
        <v>157</v>
      </c>
      <c r="B36" s="59">
        <v>0.23899999999999999</v>
      </c>
      <c r="C36" s="60" t="s">
        <v>155</v>
      </c>
      <c r="D36" s="38">
        <v>3</v>
      </c>
      <c r="E36" s="22" t="s">
        <v>46</v>
      </c>
      <c r="F36" s="1"/>
      <c r="Z36" s="211"/>
    </row>
    <row r="37" spans="1:26" ht="12.5">
      <c r="A37" s="62" t="s">
        <v>158</v>
      </c>
      <c r="B37" s="63">
        <v>0.22700000000000001</v>
      </c>
      <c r="C37" s="64" t="s">
        <v>155</v>
      </c>
      <c r="D37" s="38">
        <v>3</v>
      </c>
      <c r="E37" s="22" t="s">
        <v>46</v>
      </c>
      <c r="F37" s="1"/>
      <c r="Z37" s="211"/>
    </row>
    <row r="38" spans="1:26" ht="12.5">
      <c r="A38" s="65" t="s">
        <v>159</v>
      </c>
      <c r="B38" s="63">
        <v>7.6300000000000007E-2</v>
      </c>
      <c r="C38" s="64" t="s">
        <v>155</v>
      </c>
      <c r="D38" s="38">
        <v>3</v>
      </c>
      <c r="E38" s="22" t="s">
        <v>46</v>
      </c>
      <c r="F38" s="1"/>
      <c r="Z38" s="211"/>
    </row>
    <row r="39" spans="1:26" ht="12.5">
      <c r="A39" s="65" t="s">
        <v>160</v>
      </c>
      <c r="B39" s="63">
        <v>0.10299999999999999</v>
      </c>
      <c r="C39" s="64" t="s">
        <v>155</v>
      </c>
      <c r="D39" s="38">
        <v>4</v>
      </c>
      <c r="E39" s="22" t="s">
        <v>46</v>
      </c>
      <c r="F39" s="1"/>
      <c r="Z39" s="211"/>
    </row>
    <row r="40" spans="1:26" ht="12.5">
      <c r="A40" s="66" t="s">
        <v>161</v>
      </c>
      <c r="B40" s="63">
        <v>2.1700000000000001E-2</v>
      </c>
      <c r="C40" s="64" t="s">
        <v>162</v>
      </c>
      <c r="D40" s="38">
        <v>4</v>
      </c>
      <c r="E40" s="22" t="s">
        <v>46</v>
      </c>
      <c r="F40" s="1"/>
      <c r="Z40" s="211"/>
    </row>
    <row r="41" spans="1:26" ht="12.5">
      <c r="A41" s="66" t="s">
        <v>163</v>
      </c>
      <c r="B41" s="63">
        <v>0.122</v>
      </c>
      <c r="C41" s="64" t="s">
        <v>162</v>
      </c>
      <c r="D41" s="38">
        <v>3</v>
      </c>
      <c r="E41" s="22" t="s">
        <v>46</v>
      </c>
      <c r="F41" s="1"/>
      <c r="Z41" s="211"/>
    </row>
    <row r="42" spans="1:26" ht="12.5">
      <c r="A42" s="67" t="s">
        <v>164</v>
      </c>
      <c r="B42" s="59">
        <v>0.14599999999999999</v>
      </c>
      <c r="C42" s="60" t="s">
        <v>162</v>
      </c>
      <c r="D42" s="38">
        <v>5</v>
      </c>
      <c r="E42" s="22" t="s">
        <v>46</v>
      </c>
      <c r="F42" s="1"/>
      <c r="Z42" s="211"/>
    </row>
    <row r="43" spans="1:26" ht="12.5">
      <c r="A43" s="66" t="s">
        <v>165</v>
      </c>
      <c r="B43" s="63">
        <v>0.13700000000000001</v>
      </c>
      <c r="C43" s="64" t="s">
        <v>162</v>
      </c>
      <c r="D43" s="38">
        <v>5</v>
      </c>
      <c r="E43" s="22" t="s">
        <v>46</v>
      </c>
      <c r="F43" s="1"/>
      <c r="Z43" s="211"/>
    </row>
    <row r="44" spans="1:26" ht="12.5">
      <c r="A44" s="68" t="s">
        <v>166</v>
      </c>
      <c r="B44" s="63">
        <v>0.129</v>
      </c>
      <c r="C44" s="64" t="s">
        <v>162</v>
      </c>
      <c r="D44" s="38">
        <v>5</v>
      </c>
      <c r="E44" s="22" t="s">
        <v>46</v>
      </c>
      <c r="F44" s="1"/>
      <c r="Z44" s="211"/>
    </row>
    <row r="45" spans="1:26" ht="12.5">
      <c r="A45" s="68" t="s">
        <v>167</v>
      </c>
      <c r="B45" s="69">
        <v>5.7000000000000002E-3</v>
      </c>
      <c r="C45" s="64" t="s">
        <v>162</v>
      </c>
      <c r="D45" s="38">
        <v>2</v>
      </c>
      <c r="E45" s="22" t="s">
        <v>46</v>
      </c>
      <c r="F45" s="1"/>
      <c r="Z45" s="211"/>
    </row>
    <row r="46" spans="1:26" ht="12.5">
      <c r="A46" s="68" t="s">
        <v>168</v>
      </c>
      <c r="B46" s="69">
        <v>5.7000000000000002E-3</v>
      </c>
      <c r="C46" s="64" t="s">
        <v>162</v>
      </c>
      <c r="D46" s="38">
        <v>2</v>
      </c>
      <c r="E46" s="22" t="s">
        <v>46</v>
      </c>
      <c r="F46" s="1"/>
      <c r="Z46" s="211"/>
    </row>
    <row r="47" spans="1:26" ht="12.5">
      <c r="A47" s="68" t="s">
        <v>169</v>
      </c>
      <c r="B47" s="69">
        <v>6.0000000000000001E-3</v>
      </c>
      <c r="C47" s="64" t="s">
        <v>162</v>
      </c>
      <c r="D47" s="38">
        <v>2</v>
      </c>
      <c r="E47" s="22" t="s">
        <v>46</v>
      </c>
      <c r="F47" s="1"/>
      <c r="G47" s="28"/>
      <c r="Z47" s="211"/>
    </row>
    <row r="48" spans="1:26" ht="12.5">
      <c r="A48" s="70" t="s">
        <v>170</v>
      </c>
      <c r="B48" s="71">
        <v>3.6900000000000001E-3</v>
      </c>
      <c r="C48" s="60" t="s">
        <v>162</v>
      </c>
      <c r="D48" s="38">
        <v>5</v>
      </c>
      <c r="E48" s="22" t="s">
        <v>46</v>
      </c>
      <c r="F48" s="1"/>
      <c r="G48" s="72"/>
      <c r="Z48" s="211"/>
    </row>
    <row r="49" spans="1:26" ht="12.5">
      <c r="A49" s="39"/>
      <c r="B49" s="73"/>
      <c r="C49" s="40"/>
      <c r="D49" s="46"/>
      <c r="E49" s="11"/>
      <c r="F49" s="1"/>
      <c r="Z49" s="211"/>
    </row>
    <row r="50" spans="1:26" ht="12.5">
      <c r="A50" s="1"/>
      <c r="B50" s="74"/>
      <c r="C50" s="1"/>
      <c r="D50" s="1"/>
      <c r="E50" s="1"/>
      <c r="F50" s="1"/>
      <c r="Z50" s="211"/>
    </row>
    <row r="51" spans="1:26" ht="12.5" hidden="1"/>
    <row r="52" spans="1:26" ht="12.5" hidden="1"/>
    <row r="53" spans="1:26" ht="12.5" hidden="1"/>
    <row r="54" spans="1:26" ht="12.5" hidden="1"/>
    <row r="55" spans="1:26" ht="12.5" hidden="1"/>
    <row r="56" spans="1:26" ht="12.5" hidden="1"/>
    <row r="57" spans="1:26" ht="12.5" hidden="1"/>
    <row r="58" spans="1:26" ht="12.5" hidden="1"/>
    <row r="59" spans="1:26" ht="12.5" hidden="1"/>
    <row r="60" spans="1:26" ht="12.5" hidden="1"/>
    <row r="61" spans="1:26" ht="12.5" hidden="1"/>
    <row r="62" spans="1:26" ht="12.5" hidden="1"/>
    <row r="63" spans="1:26" ht="12.5" hidden="1"/>
    <row r="64" spans="1:26" ht="12.5" hidden="1"/>
    <row r="65" ht="12.5" hidden="1"/>
    <row r="66" ht="12.5" hidden="1"/>
    <row r="67" ht="12.5" hidden="1"/>
    <row r="68" ht="12.5" hidden="1"/>
    <row r="69" ht="12.5" hidden="1"/>
    <row r="70" ht="12.5" hidden="1"/>
    <row r="71" ht="12.5" hidden="1"/>
    <row r="72" ht="12.5" hidden="1"/>
    <row r="73" ht="12.5" hidden="1"/>
    <row r="74" ht="12.5" hidden="1"/>
    <row r="75" ht="12.5" hidden="1"/>
    <row r="76" ht="12.5" hidden="1"/>
    <row r="77" ht="12.5" hidden="1"/>
    <row r="78" ht="12.5" hidden="1"/>
    <row r="79" ht="12.5" hidden="1"/>
    <row r="80" ht="12.5" hidden="1"/>
    <row r="81" ht="12.5" hidden="1"/>
    <row r="82" ht="12.5" hidden="1"/>
    <row r="83" ht="12.5" hidden="1"/>
    <row r="84" ht="12.5" hidden="1"/>
    <row r="85" ht="12.5" hidden="1"/>
    <row r="86" ht="12.5" hidden="1"/>
    <row r="87" ht="12.5" hidden="1"/>
    <row r="88" ht="12.5" hidden="1"/>
    <row r="89" ht="12.5" hidden="1"/>
    <row r="90" ht="12.5" hidden="1"/>
    <row r="91" ht="12.5" hidden="1"/>
    <row r="92" ht="12.5" hidden="1"/>
    <row r="93" ht="12.5" hidden="1"/>
    <row r="94" ht="12.5" hidden="1"/>
    <row r="95" ht="12.5" hidden="1"/>
    <row r="96" ht="12.5" hidden="1"/>
    <row r="97" ht="12.5" hidden="1"/>
    <row r="98" ht="12.5" hidden="1"/>
    <row r="99" ht="12.5" hidden="1"/>
    <row r="100" ht="12.5" hidden="1"/>
    <row r="101" ht="12.5" hidden="1"/>
    <row r="102" ht="12.5" hidden="1"/>
    <row r="103" ht="12.5" hidden="1"/>
    <row r="104" ht="12.5" hidden="1"/>
    <row r="105" ht="12.5" hidden="1"/>
    <row r="106" ht="12.5" hidden="1"/>
    <row r="107" ht="12.5" hidden="1"/>
    <row r="108" ht="12.5" hidden="1"/>
    <row r="109" ht="12.5" hidden="1"/>
    <row r="110" ht="12.5" hidden="1"/>
    <row r="111" ht="12.5" hidden="1"/>
    <row r="112" ht="12.5" hidden="1"/>
    <row r="113" ht="12.5" hidden="1"/>
    <row r="114" ht="12.5" hidden="1"/>
    <row r="115" ht="12.5" hidden="1"/>
    <row r="116" ht="12.5" hidden="1"/>
    <row r="117" ht="12.5" hidden="1"/>
    <row r="118" ht="12.5" hidden="1"/>
    <row r="119" ht="12.5" hidden="1"/>
    <row r="120" ht="12.5" hidden="1"/>
    <row r="121" ht="12.5" hidden="1"/>
    <row r="122" ht="12.5" hidden="1"/>
    <row r="123" ht="12.5" hidden="1"/>
    <row r="124" ht="12.5" hidden="1"/>
    <row r="125" ht="12.5" hidden="1"/>
    <row r="126" ht="12.5" hidden="1"/>
    <row r="127" ht="12.5" hidden="1"/>
    <row r="128" ht="12.5" hidden="1"/>
    <row r="129" ht="12.5" hidden="1"/>
    <row r="130" ht="12.5" hidden="1"/>
    <row r="131" ht="12.5" hidden="1"/>
    <row r="132" ht="12.5" hidden="1"/>
    <row r="133" ht="12.5" hidden="1"/>
    <row r="134" ht="12.5" hidden="1"/>
    <row r="135" ht="12.5" hidden="1"/>
    <row r="136" ht="12.5" hidden="1"/>
    <row r="137" ht="12.5" hidden="1"/>
    <row r="138" ht="12.5" hidden="1"/>
    <row r="139" ht="12.5" hidden="1"/>
    <row r="140" ht="12.5" hidden="1"/>
    <row r="141" ht="12.5" hidden="1"/>
    <row r="142" ht="12.5" hidden="1"/>
    <row r="143" ht="12.5" hidden="1"/>
    <row r="144" ht="12.5" hidden="1"/>
    <row r="145" ht="12.5" hidden="1"/>
    <row r="146" ht="12.5" hidden="1"/>
    <row r="147" ht="12.5" hidden="1"/>
    <row r="148" ht="12.5" hidden="1"/>
    <row r="149" ht="12.5" hidden="1"/>
    <row r="150" ht="12.5" hidden="1"/>
    <row r="151" ht="12.5" hidden="1"/>
    <row r="152" ht="12.5" hidden="1"/>
    <row r="153" ht="12.5" hidden="1"/>
    <row r="154" ht="12.5" hidden="1"/>
    <row r="155" ht="12.5" hidden="1"/>
    <row r="156" ht="12.5" hidden="1"/>
    <row r="157" ht="12.5" hidden="1"/>
    <row r="158" ht="12.5" hidden="1"/>
    <row r="159" ht="12.5" hidden="1"/>
    <row r="160" ht="12.5" hidden="1"/>
    <row r="161" ht="12.5" hidden="1"/>
    <row r="162" ht="12.5" hidden="1"/>
    <row r="163" ht="12.5" hidden="1"/>
    <row r="164" ht="12.5" hidden="1"/>
    <row r="165" ht="12.5" hidden="1"/>
    <row r="166" ht="12.5" hidden="1"/>
    <row r="167" ht="12.5" hidden="1"/>
    <row r="168" ht="12.5" hidden="1"/>
    <row r="169" ht="12.5" hidden="1"/>
    <row r="170" ht="12.5" hidden="1"/>
    <row r="171" ht="12.5" hidden="1"/>
    <row r="172" ht="12.5" hidden="1"/>
    <row r="173" ht="12.5" hidden="1"/>
    <row r="174" ht="12.5" hidden="1"/>
    <row r="175" ht="12.5" hidden="1"/>
    <row r="176" ht="12.5" hidden="1"/>
    <row r="177" ht="12.5" hidden="1"/>
    <row r="178" ht="12.5" hidden="1"/>
    <row r="179" ht="12.5" hidden="1"/>
    <row r="180" ht="12.5" hidden="1"/>
    <row r="181" ht="12.5" hidden="1"/>
    <row r="182" ht="12.5" hidden="1"/>
    <row r="183" ht="12.5" hidden="1"/>
    <row r="184" ht="12.5" hidden="1"/>
    <row r="185" ht="12.5" hidden="1"/>
    <row r="186" ht="12.5" hidden="1"/>
    <row r="187" ht="12.5" hidden="1"/>
    <row r="188" ht="12.5" hidden="1"/>
    <row r="189" ht="12.5" hidden="1"/>
    <row r="190" ht="12.5" hidden="1"/>
    <row r="191" ht="12.5" hidden="1"/>
    <row r="192" ht="12.5" hidden="1"/>
    <row r="193" ht="12.5" hidden="1"/>
    <row r="194" ht="12.5" hidden="1"/>
    <row r="195" ht="12.5" hidden="1"/>
    <row r="196" ht="12.5" hidden="1"/>
    <row r="197" ht="12.5" hidden="1"/>
    <row r="198" ht="12.5" hidden="1"/>
    <row r="199" ht="12.5" hidden="1"/>
    <row r="200" ht="12.5" hidden="1"/>
    <row r="201" ht="12.5" hidden="1"/>
    <row r="202" ht="12.5" hidden="1"/>
    <row r="203" ht="12.5" hidden="1"/>
    <row r="204" ht="12.5" hidden="1"/>
    <row r="205" ht="12.5" hidden="1"/>
    <row r="206" ht="12.5" hidden="1"/>
    <row r="207" ht="12.5" hidden="1"/>
    <row r="208" ht="12.5" hidden="1"/>
    <row r="209" ht="12.5" hidden="1"/>
    <row r="210" ht="12.5" hidden="1"/>
    <row r="211" ht="12.5" hidden="1"/>
    <row r="212" ht="12.5" hidden="1"/>
    <row r="213" ht="12.5" hidden="1"/>
    <row r="214" ht="12.5" hidden="1"/>
    <row r="215" ht="12.5" hidden="1"/>
    <row r="216" ht="12.5" hidden="1"/>
    <row r="217" ht="12.5" hidden="1"/>
    <row r="218" ht="12.5" hidden="1"/>
    <row r="219" ht="12.5" hidden="1"/>
    <row r="220" ht="12.5" hidden="1"/>
    <row r="221" ht="12.5" hidden="1"/>
    <row r="222" ht="12.5" hidden="1"/>
    <row r="223" ht="12.5" hidden="1"/>
    <row r="224" ht="12.5" hidden="1"/>
    <row r="225" ht="12.5" hidden="1"/>
    <row r="226" ht="12.5" hidden="1"/>
    <row r="227" ht="12.5" hidden="1"/>
    <row r="228" ht="12.5" hidden="1"/>
    <row r="229" ht="12.5" hidden="1"/>
    <row r="230" ht="12.5" hidden="1"/>
    <row r="231" ht="12.5" hidden="1"/>
    <row r="232" ht="12.5" hidden="1"/>
    <row r="233" ht="12.5" hidden="1"/>
    <row r="234" ht="12.5" hidden="1"/>
    <row r="235" ht="12.5" hidden="1"/>
    <row r="236" ht="12.5" hidden="1"/>
    <row r="237" ht="12.5" hidden="1"/>
    <row r="238" ht="12.5" hidden="1"/>
    <row r="239" ht="12.5" hidden="1"/>
    <row r="240" ht="12.5" hidden="1"/>
    <row r="241" ht="12.5" hidden="1"/>
    <row r="242" ht="12.5" hidden="1"/>
    <row r="243" ht="12.5" hidden="1"/>
    <row r="244" ht="12.5" hidden="1"/>
    <row r="245" ht="12.5" hidden="1"/>
    <row r="246" ht="12.5" hidden="1"/>
    <row r="247" ht="12.5" hidden="1"/>
    <row r="248" ht="12.5" hidden="1"/>
    <row r="249" ht="12.5" hidden="1"/>
    <row r="250" ht="12.5" hidden="1"/>
    <row r="251" ht="12.5" hidden="1"/>
    <row r="252" ht="12.5" hidden="1"/>
    <row r="253" ht="12.5" hidden="1"/>
    <row r="254" ht="12.5" hidden="1"/>
    <row r="255" ht="12.5" hidden="1"/>
    <row r="256" ht="12.5" hidden="1"/>
    <row r="257" ht="12.5" hidden="1"/>
    <row r="258" ht="12.5" hidden="1"/>
    <row r="259" ht="12.5" hidden="1"/>
    <row r="260" ht="12.5" hidden="1"/>
    <row r="261" ht="12.5" hidden="1"/>
    <row r="262" ht="12.5" hidden="1"/>
    <row r="263" ht="12.5" hidden="1"/>
    <row r="264" ht="12.5" hidden="1"/>
    <row r="265" ht="12.5" hidden="1"/>
    <row r="266" ht="12.5" hidden="1"/>
    <row r="267" ht="12.5" hidden="1"/>
    <row r="268" ht="12.5" hidden="1"/>
    <row r="269" ht="12.5" hidden="1"/>
    <row r="270" ht="12.5" hidden="1"/>
    <row r="271" ht="12.5" hidden="1"/>
    <row r="272" ht="12.5" hidden="1"/>
    <row r="273" ht="12.5" hidden="1"/>
    <row r="274" ht="12.5" hidden="1"/>
    <row r="275" ht="12.5" hidden="1"/>
    <row r="276" ht="12.5" hidden="1"/>
    <row r="277" ht="12.5" hidden="1"/>
    <row r="278" ht="12.5" hidden="1"/>
    <row r="279" ht="12.5" hidden="1"/>
    <row r="280" ht="12.5" hidden="1"/>
    <row r="281" ht="12.5" hidden="1"/>
    <row r="282" ht="12.5" hidden="1"/>
    <row r="283" ht="12.5" hidden="1"/>
    <row r="284" ht="12.5" hidden="1"/>
    <row r="285" ht="12.5" hidden="1"/>
    <row r="286" ht="12.5" hidden="1"/>
    <row r="287" ht="12.5" hidden="1"/>
    <row r="288" ht="12.5" hidden="1"/>
    <row r="289" ht="12.5" hidden="1"/>
    <row r="290" ht="12.5" hidden="1"/>
    <row r="291" ht="12.5" hidden="1"/>
    <row r="292" ht="12.5" hidden="1"/>
    <row r="293" ht="12.5" hidden="1"/>
    <row r="294" ht="12.5" hidden="1"/>
    <row r="295" ht="12.5" hidden="1"/>
    <row r="296" ht="12.5" hidden="1"/>
    <row r="297" ht="12.5" hidden="1"/>
    <row r="298" ht="12.5" hidden="1"/>
    <row r="299" ht="12.5" hidden="1"/>
    <row r="300" ht="12.5" hidden="1"/>
    <row r="301" ht="12.5" hidden="1"/>
    <row r="302" ht="12.5" hidden="1"/>
    <row r="303" ht="12.5" hidden="1"/>
    <row r="304" ht="12.5" hidden="1"/>
    <row r="305" ht="12.5" hidden="1"/>
    <row r="306" ht="12.5" hidden="1"/>
    <row r="307" ht="12.5" hidden="1"/>
    <row r="308" ht="12.5" hidden="1"/>
    <row r="309" ht="12.5" hidden="1"/>
    <row r="310" ht="12.5" hidden="1"/>
    <row r="311" ht="12.5" hidden="1"/>
    <row r="312" ht="12.5" hidden="1"/>
    <row r="313" ht="12.5" hidden="1"/>
    <row r="314" ht="12.5" hidden="1"/>
    <row r="315" ht="12.5" hidden="1"/>
    <row r="316" ht="12.5" hidden="1"/>
    <row r="317" ht="12.5" hidden="1"/>
    <row r="318" ht="12.5" hidden="1"/>
    <row r="319" ht="12.5" hidden="1"/>
    <row r="320" ht="12.5" hidden="1"/>
    <row r="321" ht="12.5" hidden="1"/>
    <row r="322" ht="12.5" hidden="1"/>
    <row r="323" ht="12.5" hidden="1"/>
    <row r="324" ht="12.5" hidden="1"/>
    <row r="325" ht="12.5" hidden="1"/>
    <row r="326" ht="12.5" hidden="1"/>
    <row r="327" ht="12.5" hidden="1"/>
    <row r="328" ht="12.5" hidden="1"/>
    <row r="329" ht="12.5" hidden="1"/>
    <row r="330" ht="12.5" hidden="1"/>
    <row r="331" ht="12.5" hidden="1"/>
    <row r="332" ht="12.5" hidden="1"/>
    <row r="333" ht="12.5" hidden="1"/>
    <row r="334" ht="12.5" hidden="1"/>
    <row r="335" ht="12.5" hidden="1"/>
    <row r="336" ht="12.5" hidden="1"/>
    <row r="337" ht="12.5" hidden="1"/>
    <row r="338" ht="12.5" hidden="1"/>
    <row r="339" ht="12.5" hidden="1"/>
    <row r="340" ht="12.5" hidden="1"/>
    <row r="341" ht="12.5" hidden="1"/>
    <row r="342" ht="12.5" hidden="1"/>
    <row r="343" ht="12.5" hidden="1"/>
    <row r="344" ht="12.5" hidden="1"/>
    <row r="345" ht="12.5" hidden="1"/>
    <row r="346" ht="12.5" hidden="1"/>
    <row r="347" ht="12.5" hidden="1"/>
    <row r="348" ht="12.5" hidden="1"/>
    <row r="349" ht="12.5" hidden="1"/>
    <row r="350" ht="12.5" hidden="1"/>
    <row r="351" ht="12.5" hidden="1"/>
    <row r="352" ht="12.5" hidden="1"/>
    <row r="353" ht="12.5" hidden="1"/>
    <row r="354" ht="12.5" hidden="1"/>
    <row r="355" ht="12.5" hidden="1"/>
    <row r="356" ht="12.5" hidden="1"/>
    <row r="357" ht="12.5" hidden="1"/>
    <row r="358" ht="12.5" hidden="1"/>
    <row r="359" ht="12.5" hidden="1"/>
    <row r="360" ht="12.5" hidden="1"/>
    <row r="361" ht="12.5" hidden="1"/>
    <row r="362" ht="12.5" hidden="1"/>
    <row r="363" ht="12.5" hidden="1"/>
    <row r="364" ht="12.5" hidden="1"/>
    <row r="365" ht="12.5" hidden="1"/>
    <row r="366" ht="12.5" hidden="1"/>
    <row r="367" ht="12.5" hidden="1"/>
    <row r="368" ht="12.5" hidden="1"/>
    <row r="369" ht="12.5" hidden="1"/>
    <row r="370" ht="12.5" hidden="1"/>
    <row r="371" ht="12.5" hidden="1"/>
    <row r="372" ht="12.5" hidden="1"/>
    <row r="373" ht="12.5" hidden="1"/>
    <row r="374" ht="12.5" hidden="1"/>
    <row r="375" ht="12.5" hidden="1"/>
    <row r="376" ht="12.5" hidden="1"/>
    <row r="377" ht="12.5" hidden="1"/>
    <row r="378" ht="12.5" hidden="1"/>
    <row r="379" ht="12.5" hidden="1"/>
    <row r="380" ht="12.5" hidden="1"/>
    <row r="381" ht="12.5" hidden="1"/>
    <row r="382" ht="12.5" hidden="1"/>
    <row r="383" ht="12.5" hidden="1"/>
    <row r="384" ht="12.5" hidden="1"/>
    <row r="385" ht="12.5" hidden="1"/>
    <row r="386" ht="12.5" hidden="1"/>
    <row r="387" ht="12.5" hidden="1"/>
    <row r="388" ht="12.5" hidden="1"/>
    <row r="389" ht="12.5" hidden="1"/>
    <row r="390" ht="12.5" hidden="1"/>
    <row r="391" ht="12.5" hidden="1"/>
    <row r="392" ht="12.5" hidden="1"/>
    <row r="393" ht="12.5" hidden="1"/>
    <row r="394" ht="12.5" hidden="1"/>
    <row r="395" ht="12.5" hidden="1"/>
    <row r="396" ht="12.5" hidden="1"/>
    <row r="397" ht="12.5" hidden="1"/>
    <row r="398" ht="12.5" hidden="1"/>
    <row r="399" ht="12.5" hidden="1"/>
    <row r="400" ht="12.5" hidden="1"/>
    <row r="401" ht="12.5" hidden="1"/>
    <row r="402" ht="12.5" hidden="1"/>
    <row r="403" ht="12.5" hidden="1"/>
    <row r="404" ht="12.5" hidden="1"/>
    <row r="405" ht="12.5" hidden="1"/>
    <row r="406" ht="12.5" hidden="1"/>
    <row r="407" ht="12.5" hidden="1"/>
    <row r="408" ht="12.5" hidden="1"/>
    <row r="409" ht="12.5" hidden="1"/>
    <row r="410" ht="12.5" hidden="1"/>
    <row r="411" ht="12.5" hidden="1"/>
    <row r="412" ht="12.5" hidden="1"/>
    <row r="413" ht="12.5" hidden="1"/>
    <row r="414" ht="12.5" hidden="1"/>
    <row r="415" ht="12.5" hidden="1"/>
    <row r="416" ht="12.5" hidden="1"/>
    <row r="417" ht="12.5" hidden="1"/>
    <row r="418" ht="12.5" hidden="1"/>
    <row r="419" ht="12.5" hidden="1"/>
    <row r="420" ht="12.5" hidden="1"/>
    <row r="421" ht="12.5" hidden="1"/>
    <row r="422" ht="12.5" hidden="1"/>
    <row r="423" ht="12.5" hidden="1"/>
    <row r="424" ht="12.5" hidden="1"/>
    <row r="425" ht="12.5" hidden="1"/>
    <row r="426" ht="12.5" hidden="1"/>
    <row r="427" ht="12.5" hidden="1"/>
    <row r="428" ht="12.5" hidden="1"/>
    <row r="429" ht="12.5" hidden="1"/>
    <row r="430" ht="12.5" hidden="1"/>
    <row r="431" ht="12.5" hidden="1"/>
    <row r="432" ht="12.5" hidden="1"/>
    <row r="433" ht="12.5" hidden="1"/>
    <row r="434" ht="12.5" hidden="1"/>
    <row r="435" ht="12.5" hidden="1"/>
    <row r="436" ht="12.5" hidden="1"/>
    <row r="437" ht="12.5" hidden="1"/>
    <row r="438" ht="12.5" hidden="1"/>
    <row r="439" ht="12.5" hidden="1"/>
    <row r="440" ht="12.5" hidden="1"/>
    <row r="441" ht="12.5" hidden="1"/>
    <row r="442" ht="12.5" hidden="1"/>
    <row r="443" ht="12.5" hidden="1"/>
    <row r="444" ht="12.5" hidden="1"/>
    <row r="445" ht="12.5" hidden="1"/>
    <row r="446" ht="12.5" hidden="1"/>
    <row r="447" ht="12.5" hidden="1"/>
    <row r="448" ht="12.5" hidden="1"/>
    <row r="449" ht="12.5" hidden="1"/>
    <row r="450" ht="12.5" hidden="1"/>
    <row r="451" ht="12.5" hidden="1"/>
    <row r="452" ht="12.5" hidden="1"/>
    <row r="453" ht="12.5" hidden="1"/>
    <row r="454" ht="12.5" hidden="1"/>
    <row r="455" ht="12.5" hidden="1"/>
    <row r="456" ht="12.5" hidden="1"/>
    <row r="457" ht="12.5" hidden="1"/>
    <row r="458" ht="12.5" hidden="1"/>
    <row r="459" ht="12.5" hidden="1"/>
    <row r="460" ht="12.5" hidden="1"/>
    <row r="461" ht="12.5" hidden="1"/>
    <row r="462" ht="12.5" hidden="1"/>
    <row r="463" ht="12.5" hidden="1"/>
    <row r="464" ht="12.5" hidden="1"/>
    <row r="465" ht="12.5" hidden="1"/>
    <row r="466" ht="12.5" hidden="1"/>
    <row r="467" ht="12.5" hidden="1"/>
    <row r="468" ht="12.5" hidden="1"/>
    <row r="469" ht="12.5" hidden="1"/>
    <row r="470" ht="12.5" hidden="1"/>
    <row r="471" ht="12.5" hidden="1"/>
    <row r="472" ht="12.5" hidden="1"/>
    <row r="473" ht="12.5" hidden="1"/>
    <row r="474" ht="12.5" hidden="1"/>
    <row r="475" ht="12.5" hidden="1"/>
    <row r="476" ht="12.5" hidden="1"/>
    <row r="477" ht="12.5" hidden="1"/>
    <row r="478" ht="12.5" hidden="1"/>
    <row r="479" ht="12.5" hidden="1"/>
    <row r="480" ht="12.5" hidden="1"/>
    <row r="481" ht="12.5" hidden="1"/>
    <row r="482" ht="12.5" hidden="1"/>
    <row r="483" ht="12.5" hidden="1"/>
    <row r="484" ht="12.5" hidden="1"/>
    <row r="485" ht="12.5" hidden="1"/>
    <row r="486" ht="12.5" hidden="1"/>
    <row r="487" ht="12.5" hidden="1"/>
    <row r="488" ht="12.5" hidden="1"/>
    <row r="489" ht="12.5" hidden="1"/>
    <row r="490" ht="12.5" hidden="1"/>
    <row r="491" ht="12.5" hidden="1"/>
    <row r="492" ht="12.5" hidden="1"/>
    <row r="493" ht="12.5" hidden="1"/>
    <row r="494" ht="12.5" hidden="1"/>
    <row r="495" ht="12.5" hidden="1"/>
    <row r="496" ht="12.5" hidden="1"/>
    <row r="497" ht="12.5" hidden="1"/>
    <row r="498" ht="12.5" hidden="1"/>
    <row r="499" ht="12.5" hidden="1"/>
    <row r="500" ht="12.5" hidden="1"/>
    <row r="501" ht="12.5" hidden="1"/>
    <row r="502" ht="12.5" hidden="1"/>
    <row r="503" ht="12.5" hidden="1"/>
    <row r="504" ht="12.5" hidden="1"/>
    <row r="505" ht="12.5" hidden="1"/>
    <row r="506" ht="12.5" hidden="1"/>
    <row r="507" ht="12.5" hidden="1"/>
    <row r="508" ht="12.5" hidden="1"/>
    <row r="509" ht="12.5" hidden="1"/>
    <row r="510" ht="12.5" hidden="1"/>
    <row r="511" ht="12.5" hidden="1"/>
    <row r="512" ht="12.5" hidden="1"/>
    <row r="513" ht="12.5" hidden="1"/>
    <row r="514" ht="12.5" hidden="1"/>
    <row r="515" ht="12.5" hidden="1"/>
    <row r="516" ht="12.5" hidden="1"/>
    <row r="517" ht="12.5" hidden="1"/>
    <row r="518" ht="12.5" hidden="1"/>
    <row r="519" ht="12.5" hidden="1"/>
    <row r="520" ht="12.5" hidden="1"/>
    <row r="521" ht="12.5" hidden="1"/>
    <row r="522" ht="12.5" hidden="1"/>
    <row r="523" ht="12.5" hidden="1"/>
    <row r="524" ht="12.5" hidden="1"/>
    <row r="525" ht="12.5" hidden="1"/>
    <row r="526" ht="12.5" hidden="1"/>
    <row r="527" ht="12.5" hidden="1"/>
    <row r="528" ht="12.5" hidden="1"/>
    <row r="529" ht="12.5" hidden="1"/>
    <row r="530" ht="12.5" hidden="1"/>
    <row r="531" ht="12.5" hidden="1"/>
    <row r="532" ht="12.5" hidden="1"/>
    <row r="533" ht="12.5" hidden="1"/>
    <row r="534" ht="12.5" hidden="1"/>
    <row r="535" ht="12.5" hidden="1"/>
    <row r="536" ht="12.5" hidden="1"/>
    <row r="537" ht="12.5" hidden="1"/>
    <row r="538" ht="12.5" hidden="1"/>
    <row r="539" ht="12.5" hidden="1"/>
    <row r="540" ht="12.5" hidden="1"/>
    <row r="541" ht="12.5" hidden="1"/>
    <row r="542" ht="12.5" hidden="1"/>
    <row r="543" ht="12.5" hidden="1"/>
    <row r="544" ht="12.5" hidden="1"/>
    <row r="545" ht="12.5" hidden="1"/>
    <row r="546" ht="12.5" hidden="1"/>
    <row r="547" ht="12.5" hidden="1"/>
    <row r="548" ht="12.5" hidden="1"/>
    <row r="549" ht="12.5" hidden="1"/>
    <row r="550" ht="12.5" hidden="1"/>
    <row r="551" ht="12.5" hidden="1"/>
    <row r="552" ht="12.5" hidden="1"/>
    <row r="553" ht="12.5" hidden="1"/>
    <row r="554" ht="12.5" hidden="1"/>
    <row r="555" ht="12.5" hidden="1"/>
    <row r="556" ht="12.5" hidden="1"/>
    <row r="557" ht="12.5" hidden="1"/>
    <row r="558" ht="12.5" hidden="1"/>
    <row r="559" ht="12.5" hidden="1"/>
    <row r="560" ht="12.5" hidden="1"/>
    <row r="561" ht="12.5" hidden="1"/>
    <row r="562" ht="12.5" hidden="1"/>
    <row r="563" ht="12.5" hidden="1"/>
    <row r="564" ht="12.5" hidden="1"/>
    <row r="565" ht="12.5" hidden="1"/>
    <row r="566" ht="12.5" hidden="1"/>
    <row r="567" ht="12.5" hidden="1"/>
    <row r="568" ht="12.5" hidden="1"/>
    <row r="569" ht="12.5" hidden="1"/>
    <row r="570" ht="12.5" hidden="1"/>
    <row r="571" ht="12.5" hidden="1"/>
    <row r="572" ht="12.5" hidden="1"/>
    <row r="573" ht="12.5" hidden="1"/>
    <row r="574" ht="12.5" hidden="1"/>
    <row r="575" ht="12.5" hidden="1"/>
    <row r="576" ht="12.5" hidden="1"/>
    <row r="577" ht="12.5" hidden="1"/>
    <row r="578" ht="12.5" hidden="1"/>
    <row r="579" ht="12.5" hidden="1"/>
    <row r="580" ht="12.5" hidden="1"/>
    <row r="581" ht="12.5" hidden="1"/>
    <row r="582" ht="12.5" hidden="1"/>
    <row r="583" ht="12.5" hidden="1"/>
    <row r="584" ht="12.5" hidden="1"/>
    <row r="585" ht="12.5" hidden="1"/>
    <row r="586" ht="12.5" hidden="1"/>
    <row r="587" ht="12.5" hidden="1"/>
    <row r="588" ht="12.5" hidden="1"/>
    <row r="589" ht="12.5" hidden="1"/>
    <row r="590" ht="12.5" hidden="1"/>
    <row r="591" ht="12.5" hidden="1"/>
    <row r="592" ht="12.5" hidden="1"/>
    <row r="593" ht="12.5" hidden="1"/>
    <row r="594" ht="12.5" hidden="1"/>
    <row r="595" ht="12.5" hidden="1"/>
    <row r="596" ht="12.5" hidden="1"/>
    <row r="597" ht="12.5" hidden="1"/>
    <row r="598" ht="12.5" hidden="1"/>
    <row r="599" ht="12.5" hidden="1"/>
    <row r="600" ht="12.5" hidden="1"/>
    <row r="601" ht="12.5" hidden="1"/>
    <row r="602" ht="12.5" hidden="1"/>
    <row r="603" ht="12.5" hidden="1"/>
    <row r="604" ht="12.5" hidden="1"/>
    <row r="605" ht="12.5" hidden="1"/>
    <row r="606" ht="12.5" hidden="1"/>
    <row r="607" ht="12.5" hidden="1"/>
    <row r="608" ht="12.5" hidden="1"/>
    <row r="609" ht="12.5" hidden="1"/>
    <row r="610" ht="12.5" hidden="1"/>
    <row r="611" ht="12.5" hidden="1"/>
    <row r="612" ht="12.5" hidden="1"/>
    <row r="613" ht="12.5" hidden="1"/>
    <row r="614" ht="12.5" hidden="1"/>
    <row r="615" ht="12.5" hidden="1"/>
    <row r="616" ht="12.5" hidden="1"/>
    <row r="617" ht="12.5" hidden="1"/>
    <row r="618" ht="12.5" hidden="1"/>
    <row r="619" ht="12.5" hidden="1"/>
    <row r="620" ht="12.5" hidden="1"/>
    <row r="621" ht="12.5" hidden="1"/>
    <row r="622" ht="12.5" hidden="1"/>
    <row r="623" ht="12.5" hidden="1"/>
    <row r="624" ht="12.5" hidden="1"/>
    <row r="625" ht="12.5" hidden="1"/>
    <row r="626" ht="12.5" hidden="1"/>
    <row r="627" ht="12.5" hidden="1"/>
    <row r="628" ht="12.5" hidden="1"/>
    <row r="629" ht="12.5" hidden="1"/>
    <row r="630" ht="12.5" hidden="1"/>
    <row r="631" ht="12.5" hidden="1"/>
    <row r="632" ht="12.5" hidden="1"/>
    <row r="633" ht="12.5" hidden="1"/>
    <row r="634" ht="12.5" hidden="1"/>
    <row r="635" ht="12.5" hidden="1"/>
    <row r="636" ht="12.5" hidden="1"/>
    <row r="637" ht="12.5" hidden="1"/>
    <row r="638" ht="12.5" hidden="1"/>
    <row r="639" ht="12.5" hidden="1"/>
    <row r="640" ht="12.5" hidden="1"/>
    <row r="641" ht="12.5" hidden="1"/>
    <row r="642" ht="12.5" hidden="1"/>
    <row r="643" ht="12.5" hidden="1"/>
    <row r="644" ht="12.5" hidden="1"/>
    <row r="645" ht="12.5" hidden="1"/>
    <row r="646" ht="12.5" hidden="1"/>
    <row r="647" ht="12.5" hidden="1"/>
    <row r="648" ht="12.5" hidden="1"/>
    <row r="649" ht="12.5" hidden="1"/>
    <row r="650" ht="12.5" hidden="1"/>
    <row r="651" ht="12.5" hidden="1"/>
    <row r="652" ht="12.5" hidden="1"/>
    <row r="653" ht="12.5" hidden="1"/>
    <row r="654" ht="12.5" hidden="1"/>
    <row r="655" ht="12.5" hidden="1"/>
    <row r="656" ht="12.5" hidden="1"/>
    <row r="657" ht="12.5" hidden="1"/>
    <row r="658" ht="12.5" hidden="1"/>
    <row r="659" ht="12.5" hidden="1"/>
    <row r="660" ht="12.5" hidden="1"/>
    <row r="661" ht="12.5" hidden="1"/>
    <row r="662" ht="12.5" hidden="1"/>
    <row r="663" ht="12.5" hidden="1"/>
    <row r="664" ht="12.5" hidden="1"/>
    <row r="665" ht="12.5" hidden="1"/>
    <row r="666" ht="12.5" hidden="1"/>
    <row r="667" ht="12.5" hidden="1"/>
    <row r="668" ht="12.5" hidden="1"/>
    <row r="669" ht="12.5" hidden="1"/>
    <row r="670" ht="12.5" hidden="1"/>
    <row r="671" ht="12.5" hidden="1"/>
    <row r="672" ht="12.5" hidden="1"/>
    <row r="673" ht="12.5" hidden="1"/>
    <row r="674" ht="12.5" hidden="1"/>
    <row r="675" ht="12.5" hidden="1"/>
    <row r="676" ht="12.5" hidden="1"/>
    <row r="677" ht="12.5" hidden="1"/>
    <row r="678" ht="12.5" hidden="1"/>
    <row r="679" ht="12.5" hidden="1"/>
    <row r="680" ht="12.5" hidden="1"/>
    <row r="681" ht="12.5" hidden="1"/>
    <row r="682" ht="12.5" hidden="1"/>
    <row r="683" ht="12.5" hidden="1"/>
    <row r="684" ht="12.5" hidden="1"/>
    <row r="685" ht="12.5" hidden="1"/>
    <row r="686" ht="12.5" hidden="1"/>
    <row r="687" ht="12.5" hidden="1"/>
    <row r="688" ht="12.5" hidden="1"/>
    <row r="689" ht="12.5" hidden="1"/>
    <row r="690" ht="12.5" hidden="1"/>
    <row r="691" ht="12.5" hidden="1"/>
    <row r="692" ht="12.5" hidden="1"/>
    <row r="693" ht="12.5" hidden="1"/>
    <row r="694" ht="12.5" hidden="1"/>
    <row r="695" ht="12.5" hidden="1"/>
    <row r="696" ht="12.5" hidden="1"/>
    <row r="697" ht="12.5" hidden="1"/>
    <row r="698" ht="12.5" hidden="1"/>
    <row r="699" ht="12.5" hidden="1"/>
    <row r="700" ht="12.5" hidden="1"/>
    <row r="701" ht="12.5" hidden="1"/>
    <row r="702" ht="12.5" hidden="1"/>
    <row r="703" ht="12.5" hidden="1"/>
    <row r="704" ht="12.5" hidden="1"/>
    <row r="705" ht="12.5" hidden="1"/>
    <row r="706" ht="12.5" hidden="1"/>
    <row r="707" ht="12.5" hidden="1"/>
    <row r="708" ht="12.5" hidden="1"/>
    <row r="709" ht="12.5" hidden="1"/>
    <row r="710" ht="12.5" hidden="1"/>
    <row r="711" ht="12.5" hidden="1"/>
    <row r="712" ht="12.5" hidden="1"/>
    <row r="713" ht="12.5" hidden="1"/>
    <row r="714" ht="12.5" hidden="1"/>
    <row r="715" ht="12.5" hidden="1"/>
    <row r="716" ht="12.5" hidden="1"/>
    <row r="717" ht="12.5" hidden="1"/>
    <row r="718" ht="12.5" hidden="1"/>
    <row r="719" ht="12.5" hidden="1"/>
    <row r="720" ht="12.5" hidden="1"/>
    <row r="721" ht="12.5" hidden="1"/>
    <row r="722" ht="12.5" hidden="1"/>
    <row r="723" ht="12.5" hidden="1"/>
    <row r="724" ht="12.5" hidden="1"/>
    <row r="725" ht="12.5" hidden="1"/>
    <row r="726" ht="12.5" hidden="1"/>
    <row r="727" ht="12.5" hidden="1"/>
    <row r="728" ht="12.5" hidden="1"/>
    <row r="729" ht="12.5" hidden="1"/>
    <row r="730" ht="12.5" hidden="1"/>
    <row r="731" ht="12.5" hidden="1"/>
    <row r="732" ht="12.5" hidden="1"/>
    <row r="733" ht="12.5" hidden="1"/>
    <row r="734" ht="12.5" hidden="1"/>
    <row r="735" ht="12.5" hidden="1"/>
    <row r="736" ht="12.5" hidden="1"/>
    <row r="737" ht="12.5" hidden="1"/>
    <row r="738" ht="12.5" hidden="1"/>
    <row r="739" ht="12.5" hidden="1"/>
    <row r="740" ht="12.5" hidden="1"/>
    <row r="741" ht="12.5" hidden="1"/>
    <row r="742" ht="12.5" hidden="1"/>
    <row r="743" ht="12.5" hidden="1"/>
    <row r="744" ht="12.5" hidden="1"/>
    <row r="745" ht="12.5" hidden="1"/>
    <row r="746" ht="12.5" hidden="1"/>
    <row r="747" ht="12.5" hidden="1"/>
    <row r="748" ht="12.5" hidden="1"/>
    <row r="749" ht="12.5" hidden="1"/>
    <row r="750" ht="12.5" hidden="1"/>
    <row r="751" ht="12.5" hidden="1"/>
    <row r="752" ht="12.5" hidden="1"/>
    <row r="753" ht="12.5" hidden="1"/>
    <row r="754" ht="12.5" hidden="1"/>
    <row r="755" ht="12.5" hidden="1"/>
    <row r="756" ht="12.5" hidden="1"/>
    <row r="757" ht="12.5" hidden="1"/>
    <row r="758" ht="12.5" hidden="1"/>
    <row r="759" ht="12.5" hidden="1"/>
    <row r="760" ht="12.5" hidden="1"/>
    <row r="761" ht="12.5" hidden="1"/>
    <row r="762" ht="12.5" hidden="1"/>
    <row r="763" ht="12.5" hidden="1"/>
    <row r="764" ht="12.5" hidden="1"/>
    <row r="765" ht="12.5" hidden="1"/>
    <row r="766" ht="12.5" hidden="1"/>
    <row r="767" ht="12.5" hidden="1"/>
    <row r="768" ht="12.5" hidden="1"/>
    <row r="769" ht="12.5" hidden="1"/>
    <row r="770" ht="12.5" hidden="1"/>
    <row r="771" ht="12.5" hidden="1"/>
    <row r="772" ht="12.5" hidden="1"/>
    <row r="773" ht="12.5" hidden="1"/>
    <row r="774" ht="12.5" hidden="1"/>
    <row r="775" ht="12.5" hidden="1"/>
    <row r="776" ht="12.5" hidden="1"/>
    <row r="777" ht="12.5" hidden="1"/>
    <row r="778" ht="12.5" hidden="1"/>
    <row r="779" ht="12.5" hidden="1"/>
    <row r="780" ht="12.5" hidden="1"/>
    <row r="781" ht="12.5" hidden="1"/>
    <row r="782" ht="12.5" hidden="1"/>
    <row r="783" ht="12.5" hidden="1"/>
    <row r="784" ht="12.5" hidden="1"/>
    <row r="785" ht="12.5" hidden="1"/>
    <row r="786" ht="12.5" hidden="1"/>
    <row r="787" ht="12.5" hidden="1"/>
    <row r="788" ht="12.5" hidden="1"/>
    <row r="789" ht="12.5" hidden="1"/>
    <row r="790" ht="12.5" hidden="1"/>
    <row r="791" ht="12.5" hidden="1"/>
    <row r="792" ht="12.5" hidden="1"/>
    <row r="793" ht="12.5" hidden="1"/>
    <row r="794" ht="12.5" hidden="1"/>
    <row r="795" ht="12.5" hidden="1"/>
    <row r="796" ht="12.5" hidden="1"/>
    <row r="797" ht="12.5" hidden="1"/>
    <row r="798" ht="12.5" hidden="1"/>
    <row r="799" ht="12.5" hidden="1"/>
    <row r="800" ht="12.5" hidden="1"/>
    <row r="801" ht="12.5" hidden="1"/>
    <row r="802" ht="12.5" hidden="1"/>
    <row r="803" ht="12.5" hidden="1"/>
    <row r="804" ht="12.5" hidden="1"/>
    <row r="805" ht="12.5" hidden="1"/>
    <row r="806" ht="12.5" hidden="1"/>
    <row r="807" ht="12.5" hidden="1"/>
    <row r="808" ht="12.5" hidden="1"/>
    <row r="809" ht="12.5" hidden="1"/>
    <row r="810" ht="12.5" hidden="1"/>
    <row r="811" ht="12.5" hidden="1"/>
    <row r="812" ht="12.5" hidden="1"/>
    <row r="813" ht="12.5" hidden="1"/>
    <row r="814" ht="12.5" hidden="1"/>
    <row r="815" ht="12.5" hidden="1"/>
    <row r="816" ht="12.5" hidden="1"/>
    <row r="817" ht="12.5" hidden="1"/>
    <row r="818" ht="12.5" hidden="1"/>
    <row r="819" ht="12.5" hidden="1"/>
    <row r="820" ht="12.5" hidden="1"/>
    <row r="821" ht="12.5" hidden="1"/>
    <row r="822" ht="12.5" hidden="1"/>
    <row r="823" ht="12.5" hidden="1"/>
    <row r="824" ht="12.5" hidden="1"/>
    <row r="825" ht="12.5" hidden="1"/>
    <row r="826" ht="12.5" hidden="1"/>
    <row r="827" ht="12.5" hidden="1"/>
    <row r="828" ht="12.5" hidden="1"/>
    <row r="829" ht="12.5" hidden="1"/>
    <row r="830" ht="12.5" hidden="1"/>
    <row r="831" ht="12.5" hidden="1"/>
    <row r="832" ht="12.5" hidden="1"/>
    <row r="833" ht="12.5" hidden="1"/>
    <row r="834" ht="12.5" hidden="1"/>
    <row r="835" ht="12.5" hidden="1"/>
    <row r="836" ht="12.5" hidden="1"/>
    <row r="837" ht="12.5" hidden="1"/>
    <row r="838" ht="12.5" hidden="1"/>
    <row r="839" ht="12.5" hidden="1"/>
    <row r="840" ht="12.5" hidden="1"/>
    <row r="841" ht="12.5" hidden="1"/>
    <row r="842" ht="12.5" hidden="1"/>
    <row r="843" ht="12.5" hidden="1"/>
    <row r="844" ht="12.5" hidden="1"/>
    <row r="845" ht="12.5" hidden="1"/>
    <row r="846" ht="12.5" hidden="1"/>
    <row r="847" ht="12.5" hidden="1"/>
    <row r="848" ht="12.5" hidden="1"/>
    <row r="849" ht="12.5" hidden="1"/>
    <row r="850" ht="12.5" hidden="1"/>
    <row r="851" ht="12.5" hidden="1"/>
    <row r="852" ht="12.5" hidden="1"/>
    <row r="853" ht="12.5" hidden="1"/>
    <row r="854" ht="12.5" hidden="1"/>
    <row r="855" ht="12.5" hidden="1"/>
    <row r="856" ht="12.5" hidden="1"/>
    <row r="857" ht="12.5" hidden="1"/>
    <row r="858" ht="12.5" hidden="1"/>
    <row r="859" ht="12.5" hidden="1"/>
    <row r="860" ht="12.5" hidden="1"/>
    <row r="861" ht="12.5" hidden="1"/>
    <row r="862" ht="12.5" hidden="1"/>
    <row r="863" ht="12.5" hidden="1"/>
    <row r="864" ht="12.5" hidden="1"/>
    <row r="865" ht="12.5" hidden="1"/>
    <row r="866" ht="12.5" hidden="1"/>
    <row r="867" ht="12.5" hidden="1"/>
    <row r="868" ht="12.5" hidden="1"/>
    <row r="869" ht="12.5" hidden="1"/>
    <row r="870" ht="12.5" hidden="1"/>
    <row r="871" ht="12.5" hidden="1"/>
    <row r="872" ht="12.5" hidden="1"/>
    <row r="873" ht="12.5" hidden="1"/>
    <row r="874" ht="12.5" hidden="1"/>
    <row r="875" ht="12.5" hidden="1"/>
    <row r="876" ht="12.5" hidden="1"/>
    <row r="877" ht="12.5" hidden="1"/>
    <row r="878" ht="12.5" hidden="1"/>
    <row r="879" ht="12.5" hidden="1"/>
    <row r="880" ht="12.5" hidden="1"/>
    <row r="881" ht="12.5" hidden="1"/>
    <row r="882" ht="12.5" hidden="1"/>
    <row r="883" ht="12.5" hidden="1"/>
    <row r="884" ht="12.5" hidden="1"/>
    <row r="885" ht="12.5" hidden="1"/>
    <row r="886" ht="12.5" hidden="1"/>
    <row r="887" ht="12.5" hidden="1"/>
    <row r="888" ht="12.5" hidden="1"/>
    <row r="889" ht="12.5" hidden="1"/>
    <row r="890" ht="12.5" hidden="1"/>
    <row r="891" ht="12.5" hidden="1"/>
    <row r="892" ht="12.5" hidden="1"/>
    <row r="893" ht="12.5" hidden="1"/>
    <row r="894" ht="12.5" hidden="1"/>
    <row r="895" ht="12.5" hidden="1"/>
    <row r="896" ht="12.5" hidden="1"/>
    <row r="897" ht="12.5" hidden="1"/>
    <row r="898" ht="12.5" hidden="1"/>
    <row r="899" ht="12.5" hidden="1"/>
    <row r="900" ht="12.5" hidden="1"/>
    <row r="901" ht="12.5" hidden="1"/>
    <row r="902" ht="12.5" hidden="1"/>
    <row r="903" ht="12.5" hidden="1"/>
    <row r="904" ht="12.5" hidden="1"/>
    <row r="905" ht="12.5" hidden="1"/>
    <row r="906" ht="12.5" hidden="1"/>
    <row r="907" ht="12.5" hidden="1"/>
    <row r="908" ht="12.5" hidden="1"/>
    <row r="909" ht="12.5" hidden="1"/>
    <row r="910" ht="12.5" hidden="1"/>
    <row r="911" ht="12.5" hidden="1"/>
    <row r="912" ht="12.5" hidden="1"/>
    <row r="913" ht="12.5" hidden="1"/>
    <row r="914" ht="12.5" hidden="1"/>
    <row r="915" ht="12.5" hidden="1"/>
    <row r="916" ht="12.5" hidden="1"/>
    <row r="917" ht="12.5" hidden="1"/>
    <row r="918" ht="12.5" hidden="1"/>
    <row r="919" ht="12.5" hidden="1"/>
    <row r="920" ht="12.5" hidden="1"/>
    <row r="921" ht="12.5" hidden="1"/>
    <row r="922" ht="12.5" hidden="1"/>
    <row r="923" ht="12.5" hidden="1"/>
    <row r="924" ht="12.5" hidden="1"/>
    <row r="925" ht="12.5" hidden="1"/>
    <row r="926" ht="12.5" hidden="1"/>
    <row r="927" ht="12.5" hidden="1"/>
    <row r="928" ht="12.5" hidden="1"/>
    <row r="929" ht="12.5" hidden="1"/>
    <row r="930" ht="12.5" hidden="1"/>
    <row r="931" ht="12.5" hidden="1"/>
    <row r="932" ht="12.5" hidden="1"/>
    <row r="933" ht="12.5" hidden="1"/>
    <row r="934" ht="12.5" hidden="1"/>
    <row r="935" ht="12.5" hidden="1"/>
    <row r="936" ht="12.5" hidden="1"/>
    <row r="937" ht="12.5" hidden="1"/>
    <row r="938" ht="12.5" hidden="1"/>
    <row r="939" ht="12.5" hidden="1"/>
    <row r="940" ht="12.5" hidden="1"/>
    <row r="941" ht="12.5" hidden="1"/>
    <row r="942" ht="12.5" hidden="1"/>
    <row r="943" ht="12.5" hidden="1"/>
    <row r="944" ht="12.5" hidden="1"/>
    <row r="945" ht="12.5" hidden="1"/>
    <row r="946" ht="12.5" hidden="1"/>
    <row r="947" ht="12.5" hidden="1"/>
    <row r="948" ht="12.5" hidden="1"/>
    <row r="949" ht="12.5" hidden="1"/>
    <row r="950" ht="12.5" hidden="1"/>
    <row r="951" ht="12.5" hidden="1"/>
    <row r="952" ht="12.5" hidden="1"/>
    <row r="953" ht="12.5" hidden="1"/>
    <row r="954" ht="12.5" hidden="1"/>
    <row r="955" ht="12.5" hidden="1"/>
    <row r="956" ht="12.5" hidden="1"/>
    <row r="957" ht="12.5" hidden="1"/>
    <row r="958" ht="12.5" hidden="1"/>
    <row r="959" ht="12.5" hidden="1"/>
    <row r="960" ht="12.5" hidden="1"/>
    <row r="961" ht="12.5" hidden="1"/>
    <row r="962" ht="12.5" hidden="1"/>
    <row r="963" ht="12.5" hidden="1"/>
    <row r="964" ht="12.5" hidden="1"/>
    <row r="965" ht="12.5" hidden="1"/>
    <row r="966" ht="12.5" hidden="1"/>
    <row r="967" ht="12.5" hidden="1"/>
    <row r="968" ht="12.5" hidden="1"/>
    <row r="969" ht="12.5" hidden="1"/>
    <row r="970" ht="12.5" hidden="1"/>
    <row r="971" ht="12.5" hidden="1"/>
    <row r="972" ht="12.5" hidden="1"/>
    <row r="973" ht="12.5" hidden="1"/>
    <row r="974" ht="12.5" hidden="1"/>
    <row r="975" ht="12.5" hidden="1"/>
    <row r="976" ht="12.5" hidden="1"/>
    <row r="977" ht="12.5" hidden="1"/>
    <row r="978" ht="12.5" hidden="1"/>
    <row r="979" ht="12.5" hidden="1"/>
    <row r="980" ht="12.5" hidden="1"/>
    <row r="981" ht="12.5" hidden="1"/>
    <row r="982" ht="12.5" hidden="1"/>
    <row r="983" ht="12.5" hidden="1"/>
    <row r="984" ht="12.5" hidden="1"/>
    <row r="985" ht="12.5" hidden="1"/>
    <row r="986" ht="12.5" hidden="1"/>
    <row r="987" ht="12.5" hidden="1"/>
    <row r="988" ht="12.5" hidden="1"/>
    <row r="989" ht="12.5" hidden="1"/>
    <row r="990" ht="12.5" hidden="1"/>
    <row r="991" ht="12.5" hidden="1"/>
    <row r="992" ht="12.5" hidden="1"/>
    <row r="993" ht="12.5" hidden="1"/>
    <row r="994" ht="12.5" hidden="1"/>
    <row r="995" ht="12.5" hidden="1"/>
    <row r="996" ht="12.5" hidden="1"/>
    <row r="997" ht="12.5" hidden="1"/>
    <row r="998" ht="12.5" hidden="1"/>
    <row r="999" ht="12.5" hidden="1"/>
    <row r="1000" ht="12.5" hidden="1"/>
    <row r="1001" ht="12.5" hidden="1"/>
    <row r="1002" ht="12.5" hidden="1"/>
    <row r="1003" ht="12.5" hidden="1"/>
    <row r="1004" ht="12.5" hidden="1"/>
    <row r="1005" ht="12.5" hidden="1"/>
    <row r="1006" ht="12.5" hidden="1"/>
  </sheetData>
  <mergeCells count="16">
    <mergeCell ref="Z1:Z50"/>
    <mergeCell ref="A7:E8"/>
    <mergeCell ref="A15:E16"/>
    <mergeCell ref="A23:E24"/>
    <mergeCell ref="F1:F31"/>
    <mergeCell ref="A2:E2"/>
    <mergeCell ref="B3:E3"/>
    <mergeCell ref="A4:E4"/>
    <mergeCell ref="C5:E5"/>
    <mergeCell ref="C6:E6"/>
    <mergeCell ref="A30:B30"/>
    <mergeCell ref="A31:E31"/>
    <mergeCell ref="A32:E32"/>
    <mergeCell ref="A1:E1"/>
    <mergeCell ref="A22:B22"/>
    <mergeCell ref="A14:B14"/>
  </mergeCells>
  <dataValidations count="1">
    <dataValidation type="list" allowBlank="1" showInputMessage="1" showErrorMessage="1" prompt="Cliques ici et choisis le type de transport." sqref="B10:B13 B18:B21 B26:B29" xr:uid="{00000000-0002-0000-0400-000000000000}">
      <formula1>$A$36:$A$49</formula1>
    </dataValidation>
  </dataValidation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CE5CD"/>
    <outlinePr summaryBelow="0" summaryRight="0"/>
  </sheetPr>
  <dimension ref="A1:AB1022"/>
  <sheetViews>
    <sheetView topLeftCell="A10" workbookViewId="0">
      <selection activeCell="D31" sqref="D31"/>
    </sheetView>
  </sheetViews>
  <sheetFormatPr baseColWidth="10" defaultColWidth="0" defaultRowHeight="15.75" customHeight="1" zeroHeight="1"/>
  <cols>
    <col min="1" max="1" width="75.1796875" customWidth="1"/>
    <col min="2" max="2" width="50.1796875" customWidth="1"/>
    <col min="3" max="6" width="25.1796875" customWidth="1"/>
    <col min="7" max="7" width="2.54296875" customWidth="1"/>
    <col min="8" max="27" width="12.54296875" hidden="1" customWidth="1"/>
    <col min="28" max="28" width="12.54296875" customWidth="1"/>
    <col min="29" max="16384" width="12.54296875" hidden="1"/>
  </cols>
  <sheetData>
    <row r="1" spans="1:28" ht="23">
      <c r="A1" s="231" t="s">
        <v>267</v>
      </c>
      <c r="B1" s="217"/>
      <c r="C1" s="217"/>
      <c r="D1" s="217"/>
      <c r="E1" s="217"/>
      <c r="F1" s="217"/>
      <c r="G1" s="227" t="s">
        <v>171</v>
      </c>
      <c r="H1" s="227"/>
      <c r="I1" s="227"/>
      <c r="J1" s="227"/>
      <c r="K1" s="227"/>
      <c r="L1" s="227"/>
      <c r="M1" s="227"/>
      <c r="N1" s="227"/>
      <c r="O1" s="227"/>
      <c r="P1" s="227"/>
      <c r="Q1" s="227"/>
      <c r="R1" s="227"/>
      <c r="S1" s="227"/>
      <c r="T1" s="227"/>
      <c r="U1" s="227"/>
      <c r="V1" s="227"/>
      <c r="W1" s="227"/>
      <c r="X1" s="227"/>
      <c r="Y1" s="227"/>
      <c r="Z1" s="227"/>
      <c r="AA1" s="227"/>
      <c r="AB1" s="227"/>
    </row>
    <row r="2" spans="1:28" ht="15.75" customHeight="1">
      <c r="A2" s="200"/>
      <c r="B2" s="200"/>
      <c r="C2" s="200"/>
      <c r="D2" s="200"/>
      <c r="E2" s="200"/>
      <c r="F2" s="200"/>
      <c r="G2" s="227"/>
      <c r="H2" s="227"/>
      <c r="I2" s="227"/>
      <c r="J2" s="227"/>
      <c r="K2" s="227"/>
      <c r="L2" s="227"/>
      <c r="M2" s="227"/>
      <c r="N2" s="227"/>
      <c r="O2" s="227"/>
      <c r="P2" s="227"/>
      <c r="Q2" s="227"/>
      <c r="R2" s="227"/>
      <c r="S2" s="227"/>
      <c r="T2" s="227"/>
      <c r="U2" s="227"/>
      <c r="V2" s="227"/>
      <c r="W2" s="227"/>
      <c r="X2" s="227"/>
      <c r="Y2" s="227"/>
      <c r="Z2" s="227"/>
      <c r="AA2" s="227"/>
      <c r="AB2" s="227"/>
    </row>
    <row r="3" spans="1:28" ht="13">
      <c r="A3" s="7" t="s">
        <v>21</v>
      </c>
      <c r="B3" s="211"/>
      <c r="C3" s="211"/>
      <c r="D3" s="211"/>
      <c r="E3" s="211"/>
      <c r="F3" s="211"/>
      <c r="G3" s="227"/>
      <c r="H3" s="227"/>
      <c r="I3" s="227"/>
      <c r="J3" s="227"/>
      <c r="K3" s="227"/>
      <c r="L3" s="227"/>
      <c r="M3" s="227"/>
      <c r="N3" s="227"/>
      <c r="O3" s="227"/>
      <c r="P3" s="227"/>
      <c r="Q3" s="227"/>
      <c r="R3" s="227"/>
      <c r="S3" s="227"/>
      <c r="T3" s="227"/>
      <c r="U3" s="227"/>
      <c r="V3" s="227"/>
      <c r="W3" s="227"/>
      <c r="X3" s="227"/>
      <c r="Y3" s="227"/>
      <c r="Z3" s="227"/>
      <c r="AA3" s="227"/>
      <c r="AB3" s="227"/>
    </row>
    <row r="4" spans="1:28" ht="15.75" customHeight="1">
      <c r="A4" s="200"/>
      <c r="B4" s="200"/>
      <c r="C4" s="200"/>
      <c r="D4" s="200"/>
      <c r="E4" s="200"/>
      <c r="F4" s="200"/>
      <c r="G4" s="227"/>
      <c r="H4" s="227"/>
      <c r="I4" s="227"/>
      <c r="J4" s="227"/>
      <c r="K4" s="227"/>
      <c r="L4" s="227"/>
      <c r="M4" s="227"/>
      <c r="N4" s="227"/>
      <c r="O4" s="227"/>
      <c r="P4" s="227"/>
      <c r="Q4" s="227"/>
      <c r="R4" s="227"/>
      <c r="S4" s="227"/>
      <c r="T4" s="227"/>
      <c r="U4" s="227"/>
      <c r="V4" s="227"/>
      <c r="W4" s="227"/>
      <c r="X4" s="227"/>
      <c r="Y4" s="227"/>
      <c r="Z4" s="227"/>
      <c r="AA4" s="227"/>
      <c r="AB4" s="227"/>
    </row>
    <row r="5" spans="1:28" ht="13">
      <c r="A5" s="8" t="s">
        <v>22</v>
      </c>
      <c r="C5" s="128" t="s">
        <v>272</v>
      </c>
      <c r="D5" s="128"/>
      <c r="E5" s="128"/>
      <c r="F5" s="211"/>
      <c r="G5" s="227"/>
      <c r="H5" s="227"/>
      <c r="I5" s="227"/>
      <c r="J5" s="227"/>
      <c r="K5" s="227"/>
      <c r="L5" s="227"/>
      <c r="M5" s="227"/>
      <c r="N5" s="227"/>
      <c r="O5" s="227"/>
      <c r="P5" s="227"/>
      <c r="Q5" s="227"/>
      <c r="R5" s="227"/>
      <c r="S5" s="227"/>
      <c r="T5" s="227"/>
      <c r="U5" s="227"/>
      <c r="V5" s="227"/>
      <c r="W5" s="227"/>
      <c r="X5" s="227"/>
      <c r="Y5" s="227"/>
      <c r="Z5" s="227"/>
      <c r="AA5" s="227"/>
      <c r="AB5" s="227"/>
    </row>
    <row r="6" spans="1:28" ht="13">
      <c r="A6" s="8" t="s">
        <v>23</v>
      </c>
      <c r="B6" s="9"/>
      <c r="C6" s="129" t="s">
        <v>273</v>
      </c>
      <c r="D6" s="129"/>
      <c r="E6" s="129"/>
      <c r="F6" s="211"/>
      <c r="G6" s="227"/>
      <c r="H6" s="227"/>
      <c r="I6" s="227"/>
      <c r="J6" s="227"/>
      <c r="K6" s="227"/>
      <c r="L6" s="227"/>
      <c r="M6" s="227"/>
      <c r="N6" s="227"/>
      <c r="O6" s="227"/>
      <c r="P6" s="227"/>
      <c r="Q6" s="227"/>
      <c r="R6" s="227"/>
      <c r="S6" s="227"/>
      <c r="T6" s="227"/>
      <c r="U6" s="227"/>
      <c r="V6" s="227"/>
      <c r="W6" s="227"/>
      <c r="X6" s="227"/>
      <c r="Y6" s="227"/>
      <c r="Z6" s="227"/>
      <c r="AA6" s="227"/>
      <c r="AB6" s="227"/>
    </row>
    <row r="7" spans="1:28" ht="15.75" customHeight="1">
      <c r="A7" s="211"/>
      <c r="B7" s="211"/>
      <c r="C7" s="211"/>
      <c r="D7" s="211"/>
      <c r="E7" s="211"/>
      <c r="F7" s="211"/>
      <c r="G7" s="227"/>
      <c r="H7" s="227"/>
      <c r="I7" s="227"/>
      <c r="J7" s="227"/>
      <c r="K7" s="227"/>
      <c r="L7" s="227"/>
      <c r="M7" s="227"/>
      <c r="N7" s="227"/>
      <c r="O7" s="227"/>
      <c r="P7" s="227"/>
      <c r="Q7" s="227"/>
      <c r="R7" s="227"/>
      <c r="S7" s="227"/>
      <c r="T7" s="227"/>
      <c r="U7" s="227"/>
      <c r="V7" s="227"/>
      <c r="W7" s="227"/>
      <c r="X7" s="227"/>
      <c r="Y7" s="227"/>
      <c r="Z7" s="227"/>
      <c r="AA7" s="227"/>
      <c r="AB7" s="227"/>
    </row>
    <row r="8" spans="1:28" ht="15.5" customHeight="1">
      <c r="A8" s="211"/>
      <c r="B8" s="211"/>
      <c r="C8" s="211"/>
      <c r="D8" s="211"/>
      <c r="E8" s="211"/>
      <c r="F8" s="211"/>
      <c r="G8" s="227"/>
      <c r="H8" s="227"/>
      <c r="I8" s="227"/>
      <c r="J8" s="227"/>
      <c r="K8" s="227"/>
      <c r="L8" s="227"/>
      <c r="M8" s="227"/>
      <c r="N8" s="227"/>
      <c r="O8" s="227"/>
      <c r="P8" s="227"/>
      <c r="Q8" s="227"/>
      <c r="R8" s="227"/>
      <c r="S8" s="227"/>
      <c r="T8" s="227"/>
      <c r="U8" s="227"/>
      <c r="V8" s="227"/>
      <c r="W8" s="227"/>
      <c r="X8" s="227"/>
      <c r="Y8" s="227"/>
      <c r="Z8" s="227"/>
      <c r="AA8" s="227"/>
      <c r="AB8" s="227"/>
    </row>
    <row r="9" spans="1:28" s="158" customFormat="1" ht="15.5">
      <c r="A9" s="157" t="s">
        <v>172</v>
      </c>
      <c r="B9" s="157"/>
      <c r="C9" s="160"/>
      <c r="D9" s="160" t="s">
        <v>42</v>
      </c>
      <c r="E9" s="160" t="s">
        <v>27</v>
      </c>
      <c r="F9" s="160" t="s">
        <v>5</v>
      </c>
      <c r="G9" s="227"/>
      <c r="H9" s="227"/>
      <c r="I9" s="227"/>
      <c r="J9" s="227"/>
      <c r="K9" s="227"/>
      <c r="L9" s="227"/>
      <c r="M9" s="227"/>
      <c r="N9" s="227"/>
      <c r="O9" s="227"/>
      <c r="P9" s="227"/>
      <c r="Q9" s="227"/>
      <c r="R9" s="227"/>
      <c r="S9" s="227"/>
      <c r="T9" s="227"/>
      <c r="U9" s="227"/>
      <c r="V9" s="227"/>
      <c r="W9" s="227"/>
      <c r="X9" s="227"/>
      <c r="Y9" s="227"/>
      <c r="Z9" s="227"/>
      <c r="AA9" s="227"/>
      <c r="AB9" s="227"/>
    </row>
    <row r="10" spans="1:28" ht="16.5">
      <c r="A10" s="75" t="s">
        <v>173</v>
      </c>
      <c r="B10" s="81" t="s">
        <v>173</v>
      </c>
      <c r="C10" s="133">
        <v>700</v>
      </c>
      <c r="D10" s="140" t="str">
        <f>IFERROR(VLOOKUP(B10,$A$35:$C$38,3,FALSE)," ")</f>
        <v>kgCO2e/unité</v>
      </c>
      <c r="E10" s="134">
        <f>IFERROR(C10*VLOOKUP(B10,$A$35:$B$38,2,FALSE)," ")</f>
        <v>1603</v>
      </c>
      <c r="F10" s="134">
        <f>IFERROR(VLOOKUP(B10,$A$35:$D$38,4,FALSE)," ")</f>
        <v>2</v>
      </c>
      <c r="G10" s="227"/>
      <c r="H10" s="227"/>
      <c r="I10" s="227"/>
      <c r="J10" s="227"/>
      <c r="K10" s="227"/>
      <c r="L10" s="227"/>
      <c r="M10" s="227"/>
      <c r="N10" s="227"/>
      <c r="O10" s="227"/>
      <c r="P10" s="227"/>
      <c r="Q10" s="227"/>
      <c r="R10" s="227"/>
      <c r="S10" s="227"/>
      <c r="T10" s="227"/>
      <c r="U10" s="227"/>
      <c r="V10" s="227"/>
      <c r="W10" s="227"/>
      <c r="X10" s="227"/>
      <c r="Y10" s="227"/>
      <c r="Z10" s="227"/>
      <c r="AA10" s="227"/>
      <c r="AB10" s="227"/>
    </row>
    <row r="11" spans="1:28" ht="16.5">
      <c r="A11" s="75"/>
      <c r="B11" s="81"/>
      <c r="C11" s="77"/>
      <c r="D11" s="107" t="str">
        <f t="shared" ref="D11:D14" si="0">IFERROR(VLOOKUP(B11,$A$35:$C$38,3,FALSE)," ")</f>
        <v xml:space="preserve"> </v>
      </c>
      <c r="E11" s="78" t="str">
        <f t="shared" ref="E11:E14" si="1">IFERROR(C11*VLOOKUP(B11,$A$35:$B$38,2,FALSE)," ")</f>
        <v xml:space="preserve"> </v>
      </c>
      <c r="F11" s="78" t="str">
        <f t="shared" ref="F11:F14" si="2">IFERROR(VLOOKUP(B11,$A$35:$D$38,4,FALSE)," ")</f>
        <v xml:space="preserve"> </v>
      </c>
      <c r="G11" s="227"/>
      <c r="H11" s="227"/>
      <c r="I11" s="227"/>
      <c r="J11" s="227"/>
      <c r="K11" s="227"/>
      <c r="L11" s="227"/>
      <c r="M11" s="227"/>
      <c r="N11" s="227"/>
      <c r="O11" s="227"/>
      <c r="P11" s="227"/>
      <c r="Q11" s="227"/>
      <c r="R11" s="227"/>
      <c r="S11" s="227"/>
      <c r="T11" s="227"/>
      <c r="U11" s="227"/>
      <c r="V11" s="227"/>
      <c r="W11" s="227"/>
      <c r="X11" s="227"/>
      <c r="Y11" s="227"/>
      <c r="Z11" s="227"/>
      <c r="AA11" s="227"/>
      <c r="AB11" s="227"/>
    </row>
    <row r="12" spans="1:28" ht="16.5">
      <c r="A12" s="75"/>
      <c r="B12" s="81"/>
      <c r="C12" s="77"/>
      <c r="D12" s="107" t="str">
        <f t="shared" si="0"/>
        <v xml:space="preserve"> </v>
      </c>
      <c r="E12" s="78" t="str">
        <f t="shared" si="1"/>
        <v xml:space="preserve"> </v>
      </c>
      <c r="F12" s="78" t="str">
        <f t="shared" si="2"/>
        <v xml:space="preserve"> </v>
      </c>
      <c r="G12" s="227"/>
      <c r="H12" s="227"/>
      <c r="I12" s="227"/>
      <c r="J12" s="227"/>
      <c r="K12" s="227"/>
      <c r="L12" s="227"/>
      <c r="M12" s="227"/>
      <c r="N12" s="227"/>
      <c r="O12" s="227"/>
      <c r="P12" s="227"/>
      <c r="Q12" s="227"/>
      <c r="R12" s="227"/>
      <c r="S12" s="227"/>
      <c r="T12" s="227"/>
      <c r="U12" s="227"/>
      <c r="V12" s="227"/>
      <c r="W12" s="227"/>
      <c r="X12" s="227"/>
      <c r="Y12" s="227"/>
      <c r="Z12" s="227"/>
      <c r="AA12" s="227"/>
      <c r="AB12" s="227"/>
    </row>
    <row r="13" spans="1:28" ht="16.5">
      <c r="A13" s="75"/>
      <c r="B13" s="81"/>
      <c r="C13" s="77"/>
      <c r="D13" s="107" t="str">
        <f t="shared" si="0"/>
        <v xml:space="preserve"> </v>
      </c>
      <c r="E13" s="78" t="str">
        <f t="shared" si="1"/>
        <v xml:space="preserve"> </v>
      </c>
      <c r="F13" s="78" t="str">
        <f t="shared" si="2"/>
        <v xml:space="preserve"> </v>
      </c>
      <c r="G13" s="227"/>
      <c r="H13" s="227"/>
      <c r="I13" s="227"/>
      <c r="J13" s="227"/>
      <c r="K13" s="227"/>
      <c r="L13" s="227"/>
      <c r="M13" s="227"/>
      <c r="N13" s="227"/>
      <c r="O13" s="227"/>
      <c r="P13" s="227"/>
      <c r="Q13" s="227"/>
      <c r="R13" s="227"/>
      <c r="S13" s="227"/>
      <c r="T13" s="227"/>
      <c r="U13" s="227"/>
      <c r="V13" s="227"/>
      <c r="W13" s="227"/>
      <c r="X13" s="227"/>
      <c r="Y13" s="227"/>
      <c r="Z13" s="227"/>
      <c r="AA13" s="227"/>
      <c r="AB13" s="227"/>
    </row>
    <row r="14" spans="1:28" ht="16.5">
      <c r="A14" s="75"/>
      <c r="B14" s="81"/>
      <c r="C14" s="77"/>
      <c r="D14" s="107" t="str">
        <f t="shared" si="0"/>
        <v xml:space="preserve"> </v>
      </c>
      <c r="E14" s="78" t="str">
        <f t="shared" si="1"/>
        <v xml:space="preserve"> </v>
      </c>
      <c r="F14" s="78" t="str">
        <f t="shared" si="2"/>
        <v xml:space="preserve"> </v>
      </c>
      <c r="G14" s="227"/>
      <c r="H14" s="227"/>
      <c r="I14" s="227"/>
      <c r="J14" s="227"/>
      <c r="K14" s="227"/>
      <c r="L14" s="227"/>
      <c r="M14" s="227"/>
      <c r="N14" s="227"/>
      <c r="O14" s="227"/>
      <c r="P14" s="227"/>
      <c r="Q14" s="227"/>
      <c r="R14" s="227"/>
      <c r="S14" s="227"/>
      <c r="T14" s="227"/>
      <c r="U14" s="227"/>
      <c r="V14" s="227"/>
      <c r="W14" s="227"/>
      <c r="X14" s="227"/>
      <c r="Y14" s="227"/>
      <c r="Z14" s="227"/>
      <c r="AA14" s="227"/>
      <c r="AB14" s="227"/>
    </row>
    <row r="15" spans="1:28" ht="13">
      <c r="A15" s="228"/>
      <c r="B15" s="211"/>
      <c r="C15" s="79" t="s">
        <v>6</v>
      </c>
      <c r="D15" s="170"/>
      <c r="E15" s="79">
        <f>SUM($E$10:E14)</f>
        <v>1603</v>
      </c>
      <c r="F15" s="79" t="str">
        <f ca="1">IFERROR(__xludf.DUMMYFUNCTION("IFERROR(AVERAGE.WEIGHTED(F10:F14, E10:E14),"" "")")," ")</f>
        <v xml:space="preserve"> </v>
      </c>
      <c r="G15" s="227"/>
      <c r="H15" s="227"/>
      <c r="I15" s="227"/>
      <c r="J15" s="227"/>
      <c r="K15" s="227"/>
      <c r="L15" s="227"/>
      <c r="M15" s="227"/>
      <c r="N15" s="227"/>
      <c r="O15" s="227"/>
      <c r="P15" s="227"/>
      <c r="Q15" s="227"/>
      <c r="R15" s="227"/>
      <c r="S15" s="227"/>
      <c r="T15" s="227"/>
      <c r="U15" s="227"/>
      <c r="V15" s="227"/>
      <c r="W15" s="227"/>
      <c r="X15" s="227"/>
      <c r="Y15" s="227"/>
      <c r="Z15" s="227"/>
      <c r="AA15" s="227"/>
      <c r="AB15" s="227"/>
    </row>
    <row r="16" spans="1:28" ht="15.75" customHeight="1">
      <c r="A16" s="211"/>
      <c r="B16" s="211"/>
      <c r="C16" s="211"/>
      <c r="D16" s="211"/>
      <c r="E16" s="211"/>
      <c r="F16" s="211"/>
      <c r="G16" s="227"/>
      <c r="H16" s="227"/>
      <c r="I16" s="227"/>
      <c r="J16" s="227"/>
      <c r="K16" s="227"/>
      <c r="L16" s="227"/>
      <c r="M16" s="227"/>
      <c r="N16" s="227"/>
      <c r="O16" s="227"/>
      <c r="P16" s="227"/>
      <c r="Q16" s="227"/>
      <c r="R16" s="227"/>
      <c r="S16" s="227"/>
      <c r="T16" s="227"/>
      <c r="U16" s="227"/>
      <c r="V16" s="227"/>
      <c r="W16" s="227"/>
      <c r="X16" s="227"/>
      <c r="Y16" s="227"/>
      <c r="Z16" s="227"/>
      <c r="AA16" s="227"/>
      <c r="AB16" s="227"/>
    </row>
    <row r="17" spans="1:28" ht="12.5">
      <c r="A17" s="211"/>
      <c r="B17" s="211"/>
      <c r="C17" s="211"/>
      <c r="D17" s="211"/>
      <c r="E17" s="211"/>
      <c r="F17" s="211"/>
      <c r="G17" s="227"/>
      <c r="H17" s="227"/>
      <c r="I17" s="227"/>
      <c r="J17" s="227"/>
      <c r="K17" s="227"/>
      <c r="L17" s="227"/>
      <c r="M17" s="227"/>
      <c r="N17" s="227"/>
      <c r="O17" s="227"/>
      <c r="P17" s="227"/>
      <c r="Q17" s="227"/>
      <c r="R17" s="227"/>
      <c r="S17" s="227"/>
      <c r="T17" s="227"/>
      <c r="U17" s="227"/>
      <c r="V17" s="227"/>
      <c r="W17" s="227"/>
      <c r="X17" s="227"/>
      <c r="Y17" s="227"/>
      <c r="Z17" s="227"/>
      <c r="AA17" s="227"/>
      <c r="AB17" s="227"/>
    </row>
    <row r="18" spans="1:28" ht="15.5">
      <c r="A18" s="159" t="s">
        <v>17</v>
      </c>
      <c r="B18" s="159"/>
      <c r="C18" s="161" t="s">
        <v>174</v>
      </c>
      <c r="D18" s="161" t="s">
        <v>42</v>
      </c>
      <c r="E18" s="161" t="s">
        <v>27</v>
      </c>
      <c r="F18" s="161" t="s">
        <v>5</v>
      </c>
      <c r="G18" s="227"/>
      <c r="H18" s="227"/>
      <c r="I18" s="227"/>
      <c r="J18" s="227"/>
      <c r="K18" s="227"/>
      <c r="L18" s="227"/>
      <c r="M18" s="227"/>
      <c r="N18" s="227"/>
      <c r="O18" s="227"/>
      <c r="P18" s="227"/>
      <c r="Q18" s="227"/>
      <c r="R18" s="227"/>
      <c r="S18" s="227"/>
      <c r="T18" s="227"/>
      <c r="U18" s="227"/>
      <c r="V18" s="227"/>
      <c r="W18" s="227"/>
      <c r="X18" s="227"/>
      <c r="Y18" s="227"/>
      <c r="Z18" s="227"/>
      <c r="AA18" s="227"/>
      <c r="AB18" s="227"/>
    </row>
    <row r="19" spans="1:28" ht="16.5">
      <c r="A19" s="75" t="s">
        <v>175</v>
      </c>
      <c r="B19" s="81" t="s">
        <v>187</v>
      </c>
      <c r="C19" s="133">
        <v>400</v>
      </c>
      <c r="D19" s="141" t="str">
        <f>IFERROR(VLOOKUP(B19,$A$42:$C$57,3,FALSE)," ")</f>
        <v>kgCO2e/L</v>
      </c>
      <c r="E19" s="135">
        <f>IFERROR(C19*VLOOKUP(B19,$A$42:$B$57,2,FALSE)," ")</f>
        <v>880.00000000000011</v>
      </c>
      <c r="F19" s="135">
        <f>IFERROR(VLOOKUP(B19,$A$42:$D$57,4,FALSE)," ")</f>
        <v>4</v>
      </c>
      <c r="G19" s="227"/>
      <c r="H19" s="227"/>
      <c r="I19" s="227"/>
      <c r="J19" s="227"/>
      <c r="K19" s="227"/>
      <c r="L19" s="227"/>
      <c r="M19" s="227"/>
      <c r="N19" s="227"/>
      <c r="O19" s="227"/>
      <c r="P19" s="227"/>
      <c r="Q19" s="227"/>
      <c r="R19" s="227"/>
      <c r="S19" s="227"/>
      <c r="T19" s="227"/>
      <c r="U19" s="227"/>
      <c r="V19" s="227"/>
      <c r="W19" s="227"/>
      <c r="X19" s="227"/>
      <c r="Y19" s="227"/>
      <c r="Z19" s="227"/>
      <c r="AA19" s="227"/>
      <c r="AB19" s="227"/>
    </row>
    <row r="20" spans="1:28" ht="16.5">
      <c r="A20" s="75" t="s">
        <v>176</v>
      </c>
      <c r="B20" s="81"/>
      <c r="C20" s="81"/>
      <c r="D20" s="108" t="str">
        <f t="shared" ref="D20:D22" si="3">IFERROR(VLOOKUP(B20,$A$42:$C$57,3,FALSE)," ")</f>
        <v xml:space="preserve"> </v>
      </c>
      <c r="E20" s="80" t="str">
        <f t="shared" ref="E20:E22" si="4">IFERROR(C20*VLOOKUP(B20,$A$42:$B$57,2,FALSE)," ")</f>
        <v xml:space="preserve"> </v>
      </c>
      <c r="F20" s="80" t="str">
        <f t="shared" ref="F20:F22" si="5">IFERROR(VLOOKUP(B20,$A$42:$D$57,4,FALSE)," ")</f>
        <v xml:space="preserve"> </v>
      </c>
      <c r="G20" s="227"/>
      <c r="H20" s="227"/>
      <c r="I20" s="227"/>
      <c r="J20" s="227"/>
      <c r="K20" s="227"/>
      <c r="L20" s="227"/>
      <c r="M20" s="227"/>
      <c r="N20" s="227"/>
      <c r="O20" s="227"/>
      <c r="P20" s="227"/>
      <c r="Q20" s="227"/>
      <c r="R20" s="227"/>
      <c r="S20" s="227"/>
      <c r="T20" s="227"/>
      <c r="U20" s="227"/>
      <c r="V20" s="227"/>
      <c r="W20" s="227"/>
      <c r="X20" s="227"/>
      <c r="Y20" s="227"/>
      <c r="Z20" s="227"/>
      <c r="AA20" s="227"/>
      <c r="AB20" s="227"/>
    </row>
    <row r="21" spans="1:28" ht="16.5">
      <c r="A21" s="75"/>
      <c r="B21" s="81"/>
      <c r="C21" s="81"/>
      <c r="D21" s="108" t="str">
        <f t="shared" si="3"/>
        <v xml:space="preserve"> </v>
      </c>
      <c r="E21" s="80" t="str">
        <f t="shared" si="4"/>
        <v xml:space="preserve"> </v>
      </c>
      <c r="F21" s="80" t="str">
        <f t="shared" si="5"/>
        <v xml:space="preserve"> </v>
      </c>
      <c r="G21" s="227"/>
      <c r="H21" s="227"/>
      <c r="I21" s="227"/>
      <c r="J21" s="227"/>
      <c r="K21" s="227"/>
      <c r="L21" s="227"/>
      <c r="M21" s="227"/>
      <c r="N21" s="227"/>
      <c r="O21" s="227"/>
      <c r="P21" s="227"/>
      <c r="Q21" s="227"/>
      <c r="R21" s="227"/>
      <c r="S21" s="227"/>
      <c r="T21" s="227"/>
      <c r="U21" s="227"/>
      <c r="V21" s="227"/>
      <c r="W21" s="227"/>
      <c r="X21" s="227"/>
      <c r="Y21" s="227"/>
      <c r="Z21" s="227"/>
      <c r="AA21" s="227"/>
      <c r="AB21" s="227"/>
    </row>
    <row r="22" spans="1:28" ht="16.5">
      <c r="A22" s="75"/>
      <c r="B22" s="81"/>
      <c r="C22" s="81"/>
      <c r="D22" s="108" t="str">
        <f t="shared" si="3"/>
        <v xml:space="preserve"> </v>
      </c>
      <c r="E22" s="80" t="str">
        <f t="shared" si="4"/>
        <v xml:space="preserve"> </v>
      </c>
      <c r="F22" s="80" t="str">
        <f t="shared" si="5"/>
        <v xml:space="preserve"> </v>
      </c>
      <c r="G22" s="227"/>
      <c r="H22" s="227"/>
      <c r="I22" s="227"/>
      <c r="J22" s="227"/>
      <c r="K22" s="227"/>
      <c r="L22" s="227"/>
      <c r="M22" s="227"/>
      <c r="N22" s="227"/>
      <c r="O22" s="227"/>
      <c r="P22" s="227"/>
      <c r="Q22" s="227"/>
      <c r="R22" s="227"/>
      <c r="S22" s="227"/>
      <c r="T22" s="227"/>
      <c r="U22" s="227"/>
      <c r="V22" s="227"/>
      <c r="W22" s="227"/>
      <c r="X22" s="227"/>
      <c r="Y22" s="227"/>
      <c r="Z22" s="227"/>
      <c r="AA22" s="227"/>
      <c r="AB22" s="227"/>
    </row>
    <row r="23" spans="1:28" ht="13">
      <c r="A23" s="228"/>
      <c r="B23" s="211"/>
      <c r="C23" s="79" t="s">
        <v>6</v>
      </c>
      <c r="D23" s="79"/>
      <c r="E23" s="79">
        <f>SUM(E19:E22)</f>
        <v>880.00000000000011</v>
      </c>
      <c r="F23" s="171" t="str">
        <f ca="1">IFERROR(__xludf.DUMMYFUNCTION("IFERROR(AVERAGE.WEIGHTED(F19:F22, E19:E22),"" "")")," ")</f>
        <v xml:space="preserve"> </v>
      </c>
      <c r="G23" s="227"/>
      <c r="H23" s="227"/>
      <c r="I23" s="227"/>
      <c r="J23" s="227"/>
      <c r="K23" s="227"/>
      <c r="L23" s="227"/>
      <c r="M23" s="227"/>
      <c r="N23" s="227"/>
      <c r="O23" s="227"/>
      <c r="P23" s="227"/>
      <c r="Q23" s="227"/>
      <c r="R23" s="227"/>
      <c r="S23" s="227"/>
      <c r="T23" s="227"/>
      <c r="U23" s="227"/>
      <c r="V23" s="227"/>
      <c r="W23" s="227"/>
      <c r="X23" s="227"/>
      <c r="Y23" s="227"/>
      <c r="Z23" s="227"/>
      <c r="AA23" s="227"/>
      <c r="AB23" s="227"/>
    </row>
    <row r="24" spans="1:28" ht="15.75" customHeight="1">
      <c r="A24" s="211"/>
      <c r="B24" s="211"/>
      <c r="C24" s="211"/>
      <c r="D24" s="211"/>
      <c r="E24" s="211"/>
      <c r="F24" s="211"/>
      <c r="G24" s="227"/>
      <c r="H24" s="227"/>
      <c r="I24" s="227"/>
      <c r="J24" s="227"/>
      <c r="K24" s="227"/>
      <c r="L24" s="227"/>
      <c r="M24" s="227"/>
      <c r="N24" s="227"/>
      <c r="O24" s="227"/>
      <c r="P24" s="227"/>
      <c r="Q24" s="227"/>
      <c r="R24" s="227"/>
      <c r="S24" s="227"/>
      <c r="T24" s="227"/>
      <c r="U24" s="227"/>
      <c r="V24" s="227"/>
      <c r="W24" s="227"/>
      <c r="X24" s="227"/>
      <c r="Y24" s="227"/>
      <c r="Z24" s="227"/>
      <c r="AA24" s="227"/>
      <c r="AB24" s="227"/>
    </row>
    <row r="25" spans="1:28" ht="12.5">
      <c r="A25" s="211"/>
      <c r="B25" s="211"/>
      <c r="C25" s="211"/>
      <c r="D25" s="211"/>
      <c r="E25" s="211"/>
      <c r="F25" s="211"/>
      <c r="G25" s="227"/>
      <c r="H25" s="227"/>
      <c r="I25" s="227"/>
      <c r="J25" s="227"/>
      <c r="K25" s="227"/>
      <c r="L25" s="227"/>
      <c r="M25" s="227"/>
      <c r="N25" s="227"/>
      <c r="O25" s="227"/>
      <c r="P25" s="227"/>
      <c r="Q25" s="227"/>
      <c r="R25" s="227"/>
      <c r="S25" s="227"/>
      <c r="T25" s="227"/>
      <c r="U25" s="227"/>
      <c r="V25" s="227"/>
      <c r="W25" s="227"/>
      <c r="X25" s="227"/>
      <c r="Y25" s="227"/>
      <c r="Z25" s="227"/>
      <c r="AA25" s="227"/>
      <c r="AB25" s="227"/>
    </row>
    <row r="26" spans="1:28" ht="15.5">
      <c r="A26" s="159" t="s">
        <v>263</v>
      </c>
      <c r="B26" s="159"/>
      <c r="C26" s="161" t="s">
        <v>174</v>
      </c>
      <c r="D26" s="161" t="s">
        <v>27</v>
      </c>
      <c r="E26" s="161" t="s">
        <v>5</v>
      </c>
      <c r="F26" s="211"/>
      <c r="G26" s="227"/>
      <c r="H26" s="227"/>
      <c r="I26" s="227"/>
      <c r="J26" s="227"/>
      <c r="K26" s="227"/>
      <c r="L26" s="227"/>
      <c r="M26" s="227"/>
      <c r="N26" s="227"/>
      <c r="O26" s="227"/>
      <c r="P26" s="227"/>
      <c r="Q26" s="227"/>
      <c r="R26" s="227"/>
      <c r="S26" s="227"/>
      <c r="T26" s="227"/>
      <c r="U26" s="227"/>
      <c r="V26" s="227"/>
      <c r="W26" s="227"/>
      <c r="X26" s="227"/>
      <c r="Y26" s="227"/>
      <c r="Z26" s="227"/>
      <c r="AA26" s="227"/>
      <c r="AB26" s="227"/>
    </row>
    <row r="27" spans="1:28" ht="13">
      <c r="A27" s="75" t="s">
        <v>286</v>
      </c>
      <c r="B27" s="81" t="s">
        <v>207</v>
      </c>
      <c r="C27" s="136">
        <v>10</v>
      </c>
      <c r="D27" s="135">
        <f>IFERROR(C27*VLOOKUP(B27,$A$59:$B$70,2,FALSE)," ")</f>
        <v>46</v>
      </c>
      <c r="E27" s="135">
        <f>IFERROR(VLOOKUP(B27,$A$59:$D$70,4,FALSE)," ")</f>
        <v>3</v>
      </c>
      <c r="F27" s="211"/>
      <c r="G27" s="227"/>
      <c r="H27" s="227"/>
      <c r="I27" s="227"/>
      <c r="J27" s="227"/>
      <c r="K27" s="227"/>
      <c r="L27" s="227"/>
      <c r="M27" s="227"/>
      <c r="N27" s="227"/>
      <c r="O27" s="227"/>
      <c r="P27" s="227"/>
      <c r="Q27" s="227"/>
      <c r="R27" s="227"/>
      <c r="S27" s="227"/>
      <c r="T27" s="227"/>
      <c r="U27" s="227"/>
      <c r="V27" s="227"/>
      <c r="W27" s="227"/>
      <c r="X27" s="227"/>
      <c r="Y27" s="227"/>
      <c r="Z27" s="227"/>
      <c r="AA27" s="227"/>
      <c r="AB27" s="227"/>
    </row>
    <row r="28" spans="1:28" ht="13">
      <c r="A28" s="75"/>
      <c r="B28" s="81"/>
      <c r="C28" s="81"/>
      <c r="D28" s="80" t="str">
        <f t="shared" ref="D28:D30" si="6">IFERROR(C28*VLOOKUP(B28,$A$59:$B$70,2,FALSE)," ")</f>
        <v xml:space="preserve"> </v>
      </c>
      <c r="E28" s="80" t="str">
        <f t="shared" ref="E28:E30" si="7">IFERROR(VLOOKUP(B28,$A$59:$D$70,4,FALSE)," ")</f>
        <v xml:space="preserve"> </v>
      </c>
      <c r="F28" s="211"/>
      <c r="G28" s="227"/>
      <c r="H28" s="227"/>
      <c r="I28" s="227"/>
      <c r="J28" s="227"/>
      <c r="K28" s="227"/>
      <c r="L28" s="227"/>
      <c r="M28" s="227"/>
      <c r="N28" s="227"/>
      <c r="O28" s="227"/>
      <c r="P28" s="227"/>
      <c r="Q28" s="227"/>
      <c r="R28" s="227"/>
      <c r="S28" s="227"/>
      <c r="T28" s="227"/>
      <c r="U28" s="227"/>
      <c r="V28" s="227"/>
      <c r="W28" s="227"/>
      <c r="X28" s="227"/>
      <c r="Y28" s="227"/>
      <c r="Z28" s="227"/>
      <c r="AA28" s="227"/>
      <c r="AB28" s="227"/>
    </row>
    <row r="29" spans="1:28" ht="13">
      <c r="A29" s="75"/>
      <c r="B29" s="81"/>
      <c r="C29" s="81"/>
      <c r="D29" s="80" t="str">
        <f t="shared" si="6"/>
        <v xml:space="preserve"> </v>
      </c>
      <c r="E29" s="80" t="str">
        <f t="shared" si="7"/>
        <v xml:space="preserve"> </v>
      </c>
      <c r="F29" s="211"/>
      <c r="G29" s="227"/>
      <c r="H29" s="227"/>
      <c r="I29" s="227"/>
      <c r="J29" s="227"/>
      <c r="K29" s="227"/>
      <c r="L29" s="227"/>
      <c r="M29" s="227"/>
      <c r="N29" s="227"/>
      <c r="O29" s="227"/>
      <c r="P29" s="227"/>
      <c r="Q29" s="227"/>
      <c r="R29" s="227"/>
      <c r="S29" s="227"/>
      <c r="T29" s="227"/>
      <c r="U29" s="227"/>
      <c r="V29" s="227"/>
      <c r="W29" s="227"/>
      <c r="X29" s="227"/>
      <c r="Y29" s="227"/>
      <c r="Z29" s="227"/>
      <c r="AA29" s="227"/>
      <c r="AB29" s="227"/>
    </row>
    <row r="30" spans="1:28" ht="13">
      <c r="A30" s="75"/>
      <c r="B30" s="81"/>
      <c r="C30" s="81"/>
      <c r="D30" s="80" t="str">
        <f t="shared" si="6"/>
        <v xml:space="preserve"> </v>
      </c>
      <c r="E30" s="80" t="str">
        <f t="shared" si="7"/>
        <v xml:space="preserve"> </v>
      </c>
      <c r="F30" s="211"/>
      <c r="G30" s="227"/>
      <c r="H30" s="227"/>
      <c r="I30" s="227"/>
      <c r="J30" s="227"/>
      <c r="K30" s="227"/>
      <c r="L30" s="227"/>
      <c r="M30" s="227"/>
      <c r="N30" s="227"/>
      <c r="O30" s="227"/>
      <c r="P30" s="227"/>
      <c r="Q30" s="227"/>
      <c r="R30" s="227"/>
      <c r="S30" s="227"/>
      <c r="T30" s="227"/>
      <c r="U30" s="227"/>
      <c r="V30" s="227"/>
      <c r="W30" s="227"/>
      <c r="X30" s="227"/>
      <c r="Y30" s="227"/>
      <c r="Z30" s="227"/>
      <c r="AA30" s="227"/>
      <c r="AB30" s="227"/>
    </row>
    <row r="31" spans="1:28" ht="13">
      <c r="A31" s="228"/>
      <c r="B31" s="211"/>
      <c r="C31" s="79" t="s">
        <v>6</v>
      </c>
      <c r="D31" s="79">
        <f>SUM($D$10:D30)</f>
        <v>46</v>
      </c>
      <c r="E31" s="79" t="str">
        <f ca="1">IFERROR(__xludf.DUMMYFUNCTION("IFERROR(AVERAGE.WEIGHTED(E27:E30, D27:D30),"" "")")," ")</f>
        <v xml:space="preserve"> </v>
      </c>
      <c r="F31" s="211"/>
      <c r="G31" s="227"/>
      <c r="H31" s="227"/>
      <c r="I31" s="227"/>
      <c r="J31" s="227"/>
      <c r="K31" s="227"/>
      <c r="L31" s="227"/>
      <c r="M31" s="227"/>
      <c r="N31" s="227"/>
      <c r="O31" s="227"/>
      <c r="P31" s="227"/>
      <c r="Q31" s="227"/>
      <c r="R31" s="227"/>
      <c r="S31" s="227"/>
      <c r="T31" s="227"/>
      <c r="U31" s="227"/>
      <c r="V31" s="227"/>
      <c r="W31" s="227"/>
      <c r="X31" s="227"/>
      <c r="Y31" s="227"/>
      <c r="Z31" s="227"/>
      <c r="AA31" s="227"/>
      <c r="AB31" s="227"/>
    </row>
    <row r="32" spans="1:28" ht="15.75" customHeight="1">
      <c r="G32" s="227"/>
      <c r="H32" s="227"/>
      <c r="I32" s="227"/>
      <c r="J32" s="227"/>
      <c r="K32" s="227"/>
      <c r="L32" s="227"/>
      <c r="M32" s="227"/>
      <c r="N32" s="227"/>
      <c r="O32" s="227"/>
      <c r="P32" s="227"/>
      <c r="Q32" s="227"/>
      <c r="R32" s="227"/>
      <c r="S32" s="227"/>
      <c r="T32" s="227"/>
      <c r="U32" s="227"/>
      <c r="V32" s="227"/>
      <c r="W32" s="227"/>
      <c r="X32" s="227"/>
      <c r="Y32" s="227"/>
      <c r="Z32" s="227"/>
      <c r="AA32" s="227"/>
      <c r="AB32" s="227"/>
    </row>
    <row r="33" spans="1:28" ht="13">
      <c r="A33" s="215" t="s">
        <v>39</v>
      </c>
      <c r="B33" s="200"/>
      <c r="C33" s="200"/>
      <c r="D33" s="200"/>
      <c r="E33" s="200"/>
      <c r="F33" s="48"/>
      <c r="G33" s="227"/>
      <c r="H33" s="227"/>
      <c r="I33" s="227"/>
      <c r="J33" s="227"/>
      <c r="K33" s="227"/>
      <c r="L33" s="227"/>
      <c r="M33" s="227"/>
      <c r="N33" s="227"/>
      <c r="O33" s="227"/>
      <c r="P33" s="227"/>
      <c r="Q33" s="227"/>
      <c r="R33" s="227"/>
      <c r="S33" s="227"/>
      <c r="T33" s="227"/>
      <c r="U33" s="227"/>
      <c r="V33" s="227"/>
      <c r="W33" s="227"/>
      <c r="X33" s="227"/>
      <c r="Y33" s="227"/>
      <c r="Z33" s="227"/>
      <c r="AA33" s="227"/>
      <c r="AB33" s="227"/>
    </row>
    <row r="34" spans="1:28" ht="13">
      <c r="A34" s="82" t="s">
        <v>177</v>
      </c>
      <c r="B34" s="82" t="s">
        <v>41</v>
      </c>
      <c r="C34" s="82" t="s">
        <v>42</v>
      </c>
      <c r="D34" s="82" t="s">
        <v>5</v>
      </c>
      <c r="E34" s="82" t="s">
        <v>43</v>
      </c>
      <c r="F34" s="48"/>
      <c r="G34" s="227"/>
      <c r="H34" s="227"/>
      <c r="I34" s="227"/>
      <c r="J34" s="227"/>
      <c r="K34" s="227"/>
      <c r="L34" s="227"/>
      <c r="M34" s="227"/>
      <c r="N34" s="227"/>
      <c r="O34" s="227"/>
      <c r="P34" s="227"/>
      <c r="Q34" s="227"/>
      <c r="R34" s="227"/>
      <c r="S34" s="227"/>
      <c r="T34" s="227"/>
      <c r="U34" s="227"/>
      <c r="V34" s="227"/>
      <c r="W34" s="227"/>
      <c r="X34" s="227"/>
      <c r="Y34" s="227"/>
      <c r="Z34" s="227"/>
      <c r="AA34" s="227"/>
      <c r="AB34" s="227"/>
    </row>
    <row r="35" spans="1:28" ht="12.5">
      <c r="A35" s="83" t="s">
        <v>178</v>
      </c>
      <c r="B35" s="84">
        <v>0.36699999999999999</v>
      </c>
      <c r="C35" s="67" t="s">
        <v>179</v>
      </c>
      <c r="D35" s="85">
        <v>3</v>
      </c>
      <c r="E35" s="22" t="s">
        <v>46</v>
      </c>
      <c r="F35" s="48"/>
      <c r="G35" s="227"/>
      <c r="H35" s="227"/>
      <c r="I35" s="227"/>
      <c r="J35" s="227"/>
      <c r="K35" s="227"/>
      <c r="L35" s="227"/>
      <c r="M35" s="227"/>
      <c r="N35" s="227"/>
      <c r="O35" s="227"/>
      <c r="P35" s="227"/>
      <c r="Q35" s="227"/>
      <c r="R35" s="227"/>
      <c r="S35" s="227"/>
      <c r="T35" s="227"/>
      <c r="U35" s="227"/>
      <c r="V35" s="227"/>
      <c r="W35" s="227"/>
      <c r="X35" s="227"/>
      <c r="Y35" s="227"/>
      <c r="Z35" s="227"/>
      <c r="AA35" s="227"/>
      <c r="AB35" s="227"/>
    </row>
    <row r="36" spans="1:28" ht="12.5">
      <c r="A36" s="83" t="s">
        <v>180</v>
      </c>
      <c r="B36" s="86">
        <v>1.1000000000000001</v>
      </c>
      <c r="C36" s="67" t="s">
        <v>181</v>
      </c>
      <c r="D36" s="85">
        <v>4</v>
      </c>
      <c r="E36" s="22" t="s">
        <v>46</v>
      </c>
      <c r="F36" s="48"/>
      <c r="G36" s="227"/>
      <c r="H36" s="227"/>
      <c r="I36" s="227"/>
      <c r="J36" s="227"/>
      <c r="K36" s="227"/>
      <c r="L36" s="227"/>
      <c r="M36" s="227"/>
      <c r="N36" s="227"/>
      <c r="O36" s="227"/>
      <c r="P36" s="227"/>
      <c r="Q36" s="227"/>
      <c r="R36" s="227"/>
      <c r="S36" s="227"/>
      <c r="T36" s="227"/>
      <c r="U36" s="227"/>
      <c r="V36" s="227"/>
      <c r="W36" s="227"/>
      <c r="X36" s="227"/>
      <c r="Y36" s="227"/>
      <c r="Z36" s="227"/>
      <c r="AA36" s="227"/>
      <c r="AB36" s="227"/>
    </row>
    <row r="37" spans="1:28" ht="12.5">
      <c r="A37" s="83" t="s">
        <v>182</v>
      </c>
      <c r="B37" s="87">
        <v>0.91700000000000004</v>
      </c>
      <c r="C37" s="67" t="s">
        <v>179</v>
      </c>
      <c r="D37" s="85">
        <v>4</v>
      </c>
      <c r="E37" s="22" t="s">
        <v>46</v>
      </c>
      <c r="F37" s="48"/>
      <c r="G37" s="227"/>
      <c r="H37" s="227"/>
      <c r="I37" s="227"/>
      <c r="J37" s="227"/>
      <c r="K37" s="227"/>
      <c r="L37" s="227"/>
      <c r="M37" s="227"/>
      <c r="N37" s="227"/>
      <c r="O37" s="227"/>
      <c r="P37" s="227"/>
      <c r="Q37" s="227"/>
      <c r="R37" s="227"/>
      <c r="S37" s="227"/>
      <c r="T37" s="227"/>
      <c r="U37" s="227"/>
      <c r="V37" s="227"/>
      <c r="W37" s="227"/>
      <c r="X37" s="227"/>
      <c r="Y37" s="227"/>
      <c r="Z37" s="227"/>
      <c r="AA37" s="227"/>
      <c r="AB37" s="227"/>
    </row>
    <row r="38" spans="1:28" ht="12.5">
      <c r="A38" s="83" t="s">
        <v>173</v>
      </c>
      <c r="B38" s="88">
        <v>2.29</v>
      </c>
      <c r="C38" s="67" t="s">
        <v>181</v>
      </c>
      <c r="D38" s="85">
        <v>2</v>
      </c>
      <c r="E38" s="22" t="s">
        <v>46</v>
      </c>
      <c r="F38" s="48"/>
      <c r="G38" s="227"/>
      <c r="H38" s="227"/>
      <c r="I38" s="227"/>
      <c r="J38" s="227"/>
      <c r="K38" s="227"/>
      <c r="L38" s="227"/>
      <c r="M38" s="227"/>
      <c r="N38" s="227"/>
      <c r="O38" s="227"/>
      <c r="P38" s="227"/>
      <c r="Q38" s="227"/>
      <c r="R38" s="227"/>
      <c r="S38" s="227"/>
      <c r="T38" s="227"/>
      <c r="U38" s="227"/>
      <c r="V38" s="227"/>
      <c r="W38" s="227"/>
      <c r="X38" s="227"/>
      <c r="Y38" s="227"/>
      <c r="Z38" s="227"/>
      <c r="AA38" s="227"/>
      <c r="AB38" s="227"/>
    </row>
    <row r="39" spans="1:28" ht="12.5">
      <c r="A39" s="89"/>
      <c r="B39" s="90"/>
      <c r="C39" s="91"/>
      <c r="D39" s="92"/>
      <c r="E39" s="76"/>
      <c r="F39" s="48"/>
      <c r="G39" s="227"/>
      <c r="H39" s="227"/>
      <c r="I39" s="227"/>
      <c r="J39" s="227"/>
      <c r="K39" s="227"/>
      <c r="L39" s="227"/>
      <c r="M39" s="227"/>
      <c r="N39" s="227"/>
      <c r="O39" s="227"/>
      <c r="P39" s="227"/>
      <c r="Q39" s="227"/>
      <c r="R39" s="227"/>
      <c r="S39" s="227"/>
      <c r="T39" s="227"/>
      <c r="U39" s="227"/>
      <c r="V39" s="227"/>
      <c r="W39" s="227"/>
      <c r="X39" s="227"/>
      <c r="Y39" s="227"/>
      <c r="Z39" s="227"/>
      <c r="AA39" s="227"/>
      <c r="AB39" s="227"/>
    </row>
    <row r="40" spans="1:28" ht="13">
      <c r="A40" s="229" t="s">
        <v>262</v>
      </c>
      <c r="B40" s="93"/>
      <c r="C40" s="93"/>
      <c r="D40" s="93"/>
      <c r="E40" s="94"/>
      <c r="F40" s="48"/>
      <c r="G40" s="227"/>
      <c r="H40" s="227"/>
      <c r="I40" s="227"/>
      <c r="J40" s="227"/>
      <c r="K40" s="227"/>
      <c r="L40" s="227"/>
      <c r="M40" s="227"/>
      <c r="N40" s="227"/>
      <c r="O40" s="227"/>
      <c r="P40" s="227"/>
      <c r="Q40" s="227"/>
      <c r="R40" s="227"/>
      <c r="S40" s="227"/>
      <c r="T40" s="227"/>
      <c r="U40" s="227"/>
      <c r="V40" s="227"/>
      <c r="W40" s="227"/>
      <c r="X40" s="227"/>
      <c r="Y40" s="227"/>
      <c r="Z40" s="227"/>
      <c r="AA40" s="227"/>
      <c r="AB40" s="227"/>
    </row>
    <row r="41" spans="1:28" ht="13">
      <c r="A41" s="230"/>
      <c r="B41" s="82" t="s">
        <v>41</v>
      </c>
      <c r="C41" s="82" t="s">
        <v>42</v>
      </c>
      <c r="D41" s="82" t="s">
        <v>5</v>
      </c>
      <c r="E41" s="82" t="s">
        <v>43</v>
      </c>
      <c r="F41" s="48"/>
      <c r="G41" s="227"/>
      <c r="H41" s="227"/>
      <c r="I41" s="227"/>
      <c r="J41" s="227"/>
      <c r="K41" s="227"/>
      <c r="L41" s="227"/>
      <c r="M41" s="227"/>
      <c r="N41" s="227"/>
      <c r="O41" s="227"/>
      <c r="P41" s="227"/>
      <c r="Q41" s="227"/>
      <c r="R41" s="227"/>
      <c r="S41" s="227"/>
      <c r="T41" s="227"/>
      <c r="U41" s="227"/>
      <c r="V41" s="227"/>
      <c r="W41" s="227"/>
      <c r="X41" s="227"/>
      <c r="Y41" s="227"/>
      <c r="Z41" s="227"/>
      <c r="AA41" s="227"/>
      <c r="AB41" s="227"/>
    </row>
    <row r="42" spans="1:28" ht="12.5">
      <c r="A42" s="83" t="s">
        <v>183</v>
      </c>
      <c r="B42" s="95">
        <v>6.5299999999999997E-2</v>
      </c>
      <c r="C42" s="83" t="s">
        <v>181</v>
      </c>
      <c r="D42" s="85">
        <v>4</v>
      </c>
      <c r="E42" s="22" t="s">
        <v>46</v>
      </c>
      <c r="F42" s="48"/>
      <c r="G42" s="227"/>
      <c r="H42" s="227"/>
      <c r="I42" s="227"/>
      <c r="J42" s="227"/>
      <c r="K42" s="227"/>
      <c r="L42" s="227"/>
      <c r="M42" s="227"/>
      <c r="N42" s="227"/>
      <c r="O42" s="227"/>
      <c r="P42" s="227"/>
      <c r="Q42" s="227"/>
      <c r="R42" s="227"/>
      <c r="S42" s="227"/>
      <c r="T42" s="227"/>
      <c r="U42" s="227"/>
      <c r="V42" s="227"/>
      <c r="W42" s="227"/>
      <c r="X42" s="227"/>
      <c r="Y42" s="227"/>
      <c r="Z42" s="227"/>
      <c r="AA42" s="227"/>
      <c r="AB42" s="227"/>
    </row>
    <row r="43" spans="1:28" ht="12.5">
      <c r="A43" s="83" t="s">
        <v>184</v>
      </c>
      <c r="B43" s="95">
        <v>0.13700000000000001</v>
      </c>
      <c r="C43" s="83" t="s">
        <v>181</v>
      </c>
      <c r="D43" s="85">
        <v>4</v>
      </c>
      <c r="E43" s="22" t="s">
        <v>46</v>
      </c>
      <c r="F43" s="48"/>
      <c r="G43" s="227"/>
      <c r="H43" s="227"/>
      <c r="I43" s="227"/>
      <c r="J43" s="227"/>
      <c r="K43" s="227"/>
      <c r="L43" s="227"/>
      <c r="M43" s="227"/>
      <c r="N43" s="227"/>
      <c r="O43" s="227"/>
      <c r="P43" s="227"/>
      <c r="Q43" s="227"/>
      <c r="R43" s="227"/>
      <c r="S43" s="227"/>
      <c r="T43" s="227"/>
      <c r="U43" s="227"/>
      <c r="V43" s="227"/>
      <c r="W43" s="227"/>
      <c r="X43" s="227"/>
      <c r="Y43" s="227"/>
      <c r="Z43" s="227"/>
      <c r="AA43" s="227"/>
      <c r="AB43" s="227"/>
    </row>
    <row r="44" spans="1:28" ht="12.5">
      <c r="A44" s="83" t="s">
        <v>185</v>
      </c>
      <c r="B44" s="96">
        <v>1.44</v>
      </c>
      <c r="C44" s="97" t="s">
        <v>186</v>
      </c>
      <c r="D44" s="85">
        <v>4</v>
      </c>
      <c r="E44" s="22" t="s">
        <v>46</v>
      </c>
      <c r="F44" s="48"/>
      <c r="G44" s="227"/>
      <c r="H44" s="227"/>
      <c r="I44" s="227"/>
      <c r="J44" s="227"/>
      <c r="K44" s="227"/>
      <c r="L44" s="227"/>
      <c r="M44" s="227"/>
      <c r="N44" s="227"/>
      <c r="O44" s="227"/>
      <c r="P44" s="227"/>
      <c r="Q44" s="227"/>
      <c r="R44" s="227"/>
      <c r="S44" s="227"/>
      <c r="T44" s="227"/>
      <c r="U44" s="227"/>
      <c r="V44" s="227"/>
      <c r="W44" s="227"/>
      <c r="X44" s="227"/>
      <c r="Y44" s="227"/>
      <c r="Z44" s="227"/>
      <c r="AA44" s="227"/>
      <c r="AB44" s="227"/>
    </row>
    <row r="45" spans="1:28" ht="12.5">
      <c r="A45" s="83" t="s">
        <v>187</v>
      </c>
      <c r="B45" s="98">
        <v>2.2000000000000002</v>
      </c>
      <c r="C45" s="97" t="s">
        <v>186</v>
      </c>
      <c r="D45" s="85">
        <v>4</v>
      </c>
      <c r="E45" s="22" t="s">
        <v>46</v>
      </c>
      <c r="F45" s="48"/>
      <c r="G45" s="227"/>
      <c r="H45" s="227"/>
      <c r="I45" s="227"/>
      <c r="J45" s="227"/>
      <c r="K45" s="227"/>
      <c r="L45" s="227"/>
      <c r="M45" s="227"/>
      <c r="N45" s="227"/>
      <c r="O45" s="227"/>
      <c r="P45" s="227"/>
      <c r="Q45" s="227"/>
      <c r="R45" s="227"/>
      <c r="S45" s="227"/>
      <c r="T45" s="227"/>
      <c r="U45" s="227"/>
      <c r="V45" s="227"/>
      <c r="W45" s="227"/>
      <c r="X45" s="227"/>
      <c r="Y45" s="227"/>
      <c r="Z45" s="227"/>
      <c r="AA45" s="227"/>
      <c r="AB45" s="227"/>
    </row>
    <row r="46" spans="1:28" ht="12.5">
      <c r="A46" s="83" t="s">
        <v>188</v>
      </c>
      <c r="B46" s="99">
        <v>458</v>
      </c>
      <c r="C46" s="83" t="s">
        <v>142</v>
      </c>
      <c r="D46" s="85">
        <v>5</v>
      </c>
      <c r="E46" s="22" t="s">
        <v>46</v>
      </c>
      <c r="F46" s="48"/>
      <c r="G46" s="227"/>
      <c r="H46" s="227"/>
      <c r="I46" s="227"/>
      <c r="J46" s="227"/>
      <c r="K46" s="227"/>
      <c r="L46" s="227"/>
      <c r="M46" s="227"/>
      <c r="N46" s="227"/>
      <c r="O46" s="227"/>
      <c r="P46" s="227"/>
      <c r="Q46" s="227"/>
      <c r="R46" s="227"/>
      <c r="S46" s="227"/>
      <c r="T46" s="227"/>
      <c r="U46" s="227"/>
      <c r="V46" s="227"/>
      <c r="W46" s="227"/>
      <c r="X46" s="227"/>
      <c r="Y46" s="227"/>
      <c r="Z46" s="227"/>
      <c r="AA46" s="227"/>
      <c r="AB46" s="227"/>
    </row>
    <row r="47" spans="1:28" ht="12.5">
      <c r="A47" s="83" t="s">
        <v>189</v>
      </c>
      <c r="B47" s="100">
        <v>0.215</v>
      </c>
      <c r="C47" s="83" t="s">
        <v>59</v>
      </c>
      <c r="D47" s="85">
        <v>5</v>
      </c>
      <c r="E47" s="22" t="s">
        <v>46</v>
      </c>
      <c r="F47" s="48"/>
      <c r="G47" s="227"/>
      <c r="H47" s="227"/>
      <c r="I47" s="227"/>
      <c r="J47" s="227"/>
      <c r="K47" s="227"/>
      <c r="L47" s="227"/>
      <c r="M47" s="227"/>
      <c r="N47" s="227"/>
      <c r="O47" s="227"/>
      <c r="P47" s="227"/>
      <c r="Q47" s="227"/>
      <c r="R47" s="227"/>
      <c r="S47" s="227"/>
      <c r="T47" s="227"/>
      <c r="U47" s="227"/>
      <c r="V47" s="227"/>
      <c r="W47" s="227"/>
      <c r="X47" s="227"/>
      <c r="Y47" s="227"/>
      <c r="Z47" s="227"/>
      <c r="AA47" s="227"/>
      <c r="AB47" s="227"/>
    </row>
    <row r="48" spans="1:28" ht="12.5">
      <c r="A48" s="83" t="s">
        <v>190</v>
      </c>
      <c r="B48" s="96">
        <v>1.29</v>
      </c>
      <c r="C48" s="83" t="s">
        <v>59</v>
      </c>
      <c r="D48" s="85">
        <v>5</v>
      </c>
      <c r="E48" s="22" t="s">
        <v>46</v>
      </c>
      <c r="F48" s="48"/>
      <c r="G48" s="227"/>
      <c r="H48" s="227"/>
      <c r="I48" s="227"/>
      <c r="J48" s="227"/>
      <c r="K48" s="227"/>
      <c r="L48" s="227"/>
      <c r="M48" s="227"/>
      <c r="N48" s="227"/>
      <c r="O48" s="227"/>
      <c r="P48" s="227"/>
      <c r="Q48" s="227"/>
      <c r="R48" s="227"/>
      <c r="S48" s="227"/>
      <c r="T48" s="227"/>
      <c r="U48" s="227"/>
      <c r="V48" s="227"/>
      <c r="W48" s="227"/>
      <c r="X48" s="227"/>
      <c r="Y48" s="227"/>
      <c r="Z48" s="227"/>
      <c r="AA48" s="227"/>
      <c r="AB48" s="227"/>
    </row>
    <row r="49" spans="1:28" ht="12.5">
      <c r="A49" s="83" t="s">
        <v>191</v>
      </c>
      <c r="B49" s="100">
        <v>0.47199999999999998</v>
      </c>
      <c r="C49" s="83" t="s">
        <v>59</v>
      </c>
      <c r="D49" s="85">
        <v>5</v>
      </c>
      <c r="E49" s="22" t="s">
        <v>46</v>
      </c>
      <c r="F49" s="48"/>
      <c r="G49" s="227"/>
      <c r="H49" s="227"/>
      <c r="I49" s="227"/>
      <c r="J49" s="227"/>
      <c r="K49" s="227"/>
      <c r="L49" s="227"/>
      <c r="M49" s="227"/>
      <c r="N49" s="227"/>
      <c r="O49" s="227"/>
      <c r="P49" s="227"/>
      <c r="Q49" s="227"/>
      <c r="R49" s="227"/>
      <c r="S49" s="227"/>
      <c r="T49" s="227"/>
      <c r="U49" s="227"/>
      <c r="V49" s="227"/>
      <c r="W49" s="227"/>
      <c r="X49" s="227"/>
      <c r="Y49" s="227"/>
      <c r="Z49" s="227"/>
      <c r="AA49" s="227"/>
      <c r="AB49" s="227"/>
    </row>
    <row r="50" spans="1:28" ht="12.5">
      <c r="A50" s="83" t="s">
        <v>192</v>
      </c>
      <c r="B50" s="96">
        <v>0.22</v>
      </c>
      <c r="C50" s="83" t="s">
        <v>59</v>
      </c>
      <c r="D50" s="85">
        <v>5</v>
      </c>
      <c r="E50" s="22" t="s">
        <v>46</v>
      </c>
      <c r="F50" s="48"/>
      <c r="G50" s="227"/>
      <c r="H50" s="227"/>
      <c r="I50" s="227"/>
      <c r="J50" s="227"/>
      <c r="K50" s="227"/>
      <c r="L50" s="227"/>
      <c r="M50" s="227"/>
      <c r="N50" s="227"/>
      <c r="O50" s="227"/>
      <c r="P50" s="227"/>
      <c r="Q50" s="227"/>
      <c r="R50" s="227"/>
      <c r="S50" s="227"/>
      <c r="T50" s="227"/>
      <c r="U50" s="227"/>
      <c r="V50" s="227"/>
      <c r="W50" s="227"/>
      <c r="X50" s="227"/>
      <c r="Y50" s="227"/>
      <c r="Z50" s="227"/>
      <c r="AA50" s="227"/>
      <c r="AB50" s="227"/>
    </row>
    <row r="51" spans="1:28" ht="12.5">
      <c r="A51" s="83" t="s">
        <v>193</v>
      </c>
      <c r="B51" s="96">
        <v>1.47</v>
      </c>
      <c r="C51" s="83" t="s">
        <v>59</v>
      </c>
      <c r="D51" s="85">
        <v>5</v>
      </c>
      <c r="E51" s="22" t="s">
        <v>46</v>
      </c>
      <c r="F51" s="48"/>
      <c r="G51" s="227"/>
      <c r="H51" s="227"/>
      <c r="I51" s="227"/>
      <c r="J51" s="227"/>
      <c r="K51" s="227"/>
      <c r="L51" s="227"/>
      <c r="M51" s="227"/>
      <c r="N51" s="227"/>
      <c r="O51" s="227"/>
      <c r="P51" s="227"/>
      <c r="Q51" s="227"/>
      <c r="R51" s="227"/>
      <c r="S51" s="227"/>
      <c r="T51" s="227"/>
      <c r="U51" s="227"/>
      <c r="V51" s="227"/>
      <c r="W51" s="227"/>
      <c r="X51" s="227"/>
      <c r="Y51" s="227"/>
      <c r="Z51" s="227"/>
      <c r="AA51" s="227"/>
      <c r="AB51" s="227"/>
    </row>
    <row r="52" spans="1:28" ht="12.5">
      <c r="A52" s="83" t="s">
        <v>194</v>
      </c>
      <c r="B52" s="100">
        <v>0.53500000000000003</v>
      </c>
      <c r="C52" s="83" t="s">
        <v>59</v>
      </c>
      <c r="D52" s="85">
        <v>5</v>
      </c>
      <c r="E52" s="22" t="s">
        <v>46</v>
      </c>
      <c r="F52" s="48"/>
      <c r="G52" s="227"/>
      <c r="H52" s="227"/>
      <c r="I52" s="227"/>
      <c r="J52" s="227"/>
      <c r="K52" s="227"/>
      <c r="L52" s="227"/>
      <c r="M52" s="227"/>
      <c r="N52" s="227"/>
      <c r="O52" s="227"/>
      <c r="P52" s="227"/>
      <c r="Q52" s="227"/>
      <c r="R52" s="227"/>
      <c r="S52" s="227"/>
      <c r="T52" s="227"/>
      <c r="U52" s="227"/>
      <c r="V52" s="227"/>
      <c r="W52" s="227"/>
      <c r="X52" s="227"/>
      <c r="Y52" s="227"/>
      <c r="Z52" s="227"/>
      <c r="AA52" s="227"/>
      <c r="AB52" s="227"/>
    </row>
    <row r="53" spans="1:28" ht="12.5">
      <c r="A53" s="83" t="s">
        <v>195</v>
      </c>
      <c r="B53" s="100">
        <v>0.63700000000000001</v>
      </c>
      <c r="C53" s="83" t="s">
        <v>59</v>
      </c>
      <c r="D53" s="85">
        <v>5</v>
      </c>
      <c r="E53" s="22" t="s">
        <v>46</v>
      </c>
      <c r="F53" s="48"/>
      <c r="G53" s="227"/>
      <c r="H53" s="227"/>
      <c r="I53" s="227"/>
      <c r="J53" s="227"/>
      <c r="K53" s="227"/>
      <c r="L53" s="227"/>
      <c r="M53" s="227"/>
      <c r="N53" s="227"/>
      <c r="O53" s="227"/>
      <c r="P53" s="227"/>
      <c r="Q53" s="227"/>
      <c r="R53" s="227"/>
      <c r="S53" s="227"/>
      <c r="T53" s="227"/>
      <c r="U53" s="227"/>
      <c r="V53" s="227"/>
      <c r="W53" s="227"/>
      <c r="X53" s="227"/>
      <c r="Y53" s="227"/>
      <c r="Z53" s="227"/>
      <c r="AA53" s="227"/>
      <c r="AB53" s="227"/>
    </row>
    <row r="54" spans="1:28" ht="12.5">
      <c r="A54" s="83" t="s">
        <v>196</v>
      </c>
      <c r="B54" s="100">
        <v>0.54700000000000004</v>
      </c>
      <c r="C54" s="83" t="s">
        <v>59</v>
      </c>
      <c r="D54" s="85">
        <v>5</v>
      </c>
      <c r="E54" s="22" t="s">
        <v>46</v>
      </c>
      <c r="F54" s="48"/>
      <c r="G54" s="227"/>
      <c r="H54" s="227"/>
      <c r="I54" s="227"/>
      <c r="J54" s="227"/>
      <c r="K54" s="227"/>
      <c r="L54" s="227"/>
      <c r="M54" s="227"/>
      <c r="N54" s="227"/>
      <c r="O54" s="227"/>
      <c r="P54" s="227"/>
      <c r="Q54" s="227"/>
      <c r="R54" s="227"/>
      <c r="S54" s="227"/>
      <c r="T54" s="227"/>
      <c r="U54" s="227"/>
      <c r="V54" s="227"/>
      <c r="W54" s="227"/>
      <c r="X54" s="227"/>
      <c r="Y54" s="227"/>
      <c r="Z54" s="227"/>
      <c r="AA54" s="227"/>
      <c r="AB54" s="227"/>
    </row>
    <row r="55" spans="1:28" ht="12.5">
      <c r="A55" s="83" t="s">
        <v>197</v>
      </c>
      <c r="B55" s="96">
        <v>4.18</v>
      </c>
      <c r="C55" s="83" t="s">
        <v>59</v>
      </c>
      <c r="D55" s="85">
        <v>5</v>
      </c>
      <c r="E55" s="22" t="s">
        <v>46</v>
      </c>
      <c r="F55" s="48"/>
      <c r="G55" s="227"/>
      <c r="H55" s="227"/>
      <c r="I55" s="227"/>
      <c r="J55" s="227"/>
      <c r="K55" s="227"/>
      <c r="L55" s="227"/>
      <c r="M55" s="227"/>
      <c r="N55" s="227"/>
      <c r="O55" s="227"/>
      <c r="P55" s="227"/>
      <c r="Q55" s="227"/>
      <c r="R55" s="227"/>
      <c r="S55" s="227"/>
      <c r="T55" s="227"/>
      <c r="U55" s="227"/>
      <c r="V55" s="227"/>
      <c r="W55" s="227"/>
      <c r="X55" s="227"/>
      <c r="Y55" s="227"/>
      <c r="Z55" s="227"/>
      <c r="AA55" s="227"/>
      <c r="AB55" s="227"/>
    </row>
    <row r="56" spans="1:28" ht="12.5">
      <c r="A56" s="83" t="s">
        <v>198</v>
      </c>
      <c r="B56" s="96">
        <v>1.23</v>
      </c>
      <c r="C56" s="83" t="s">
        <v>59</v>
      </c>
      <c r="D56" s="85">
        <v>5</v>
      </c>
      <c r="E56" s="22" t="s">
        <v>46</v>
      </c>
      <c r="F56" s="48"/>
      <c r="G56" s="227"/>
      <c r="H56" s="227"/>
      <c r="I56" s="227"/>
      <c r="J56" s="227"/>
      <c r="K56" s="227"/>
      <c r="L56" s="227"/>
      <c r="M56" s="227"/>
      <c r="N56" s="227"/>
      <c r="O56" s="227"/>
      <c r="P56" s="227"/>
      <c r="Q56" s="227"/>
      <c r="R56" s="227"/>
      <c r="S56" s="227"/>
      <c r="T56" s="227"/>
      <c r="U56" s="227"/>
      <c r="V56" s="227"/>
      <c r="W56" s="227"/>
      <c r="X56" s="227"/>
      <c r="Y56" s="227"/>
      <c r="Z56" s="227"/>
      <c r="AA56" s="227"/>
      <c r="AB56" s="227"/>
    </row>
    <row r="57" spans="1:28" ht="12.5">
      <c r="A57" s="83" t="s">
        <v>199</v>
      </c>
      <c r="B57" s="96">
        <v>1.18</v>
      </c>
      <c r="C57" s="83" t="s">
        <v>59</v>
      </c>
      <c r="D57" s="85">
        <v>5</v>
      </c>
      <c r="E57" s="22" t="s">
        <v>46</v>
      </c>
      <c r="F57" s="48"/>
      <c r="G57" s="227"/>
      <c r="H57" s="227"/>
      <c r="I57" s="227"/>
      <c r="J57" s="227"/>
      <c r="K57" s="227"/>
      <c r="L57" s="227"/>
      <c r="M57" s="227"/>
      <c r="N57" s="227"/>
      <c r="O57" s="227"/>
      <c r="P57" s="227"/>
      <c r="Q57" s="227"/>
      <c r="R57" s="227"/>
      <c r="S57" s="227"/>
      <c r="T57" s="227"/>
      <c r="U57" s="227"/>
      <c r="V57" s="227"/>
      <c r="W57" s="227"/>
      <c r="X57" s="227"/>
      <c r="Y57" s="227"/>
      <c r="Z57" s="227"/>
      <c r="AA57" s="227"/>
      <c r="AB57" s="227"/>
    </row>
    <row r="58" spans="1:28" ht="12.5">
      <c r="A58" s="83"/>
      <c r="B58" s="95"/>
      <c r="C58" s="95"/>
      <c r="D58" s="95"/>
      <c r="E58" s="95"/>
      <c r="F58" s="48"/>
      <c r="G58" s="227"/>
      <c r="H58" s="227"/>
      <c r="I58" s="227"/>
      <c r="J58" s="227"/>
      <c r="K58" s="227"/>
      <c r="L58" s="227"/>
      <c r="M58" s="227"/>
      <c r="N58" s="227"/>
      <c r="O58" s="227"/>
      <c r="P58" s="227"/>
      <c r="Q58" s="227"/>
      <c r="R58" s="227"/>
      <c r="S58" s="227"/>
      <c r="T58" s="227"/>
      <c r="U58" s="227"/>
      <c r="V58" s="227"/>
      <c r="W58" s="227"/>
      <c r="X58" s="227"/>
      <c r="Y58" s="227"/>
      <c r="Z58" s="227"/>
      <c r="AA58" s="227"/>
      <c r="AB58" s="227"/>
    </row>
    <row r="59" spans="1:28" ht="12.5">
      <c r="A59" s="83" t="s">
        <v>200</v>
      </c>
      <c r="B59" s="101">
        <v>5.5</v>
      </c>
      <c r="C59" s="83" t="s">
        <v>181</v>
      </c>
      <c r="D59" s="85">
        <v>2</v>
      </c>
      <c r="E59" s="22" t="s">
        <v>46</v>
      </c>
      <c r="F59" s="48"/>
      <c r="G59" s="227"/>
      <c r="H59" s="227"/>
      <c r="I59" s="227"/>
      <c r="J59" s="227"/>
      <c r="K59" s="227"/>
      <c r="L59" s="227"/>
      <c r="M59" s="227"/>
      <c r="N59" s="227"/>
      <c r="O59" s="227"/>
      <c r="P59" s="227"/>
      <c r="Q59" s="227"/>
      <c r="R59" s="227"/>
      <c r="S59" s="227"/>
      <c r="T59" s="227"/>
      <c r="U59" s="227"/>
      <c r="V59" s="227"/>
      <c r="W59" s="227"/>
      <c r="X59" s="227"/>
      <c r="Y59" s="227"/>
      <c r="Z59" s="227"/>
      <c r="AA59" s="227"/>
      <c r="AB59" s="227"/>
    </row>
    <row r="60" spans="1:28" ht="12.5">
      <c r="A60" s="83" t="s">
        <v>201</v>
      </c>
      <c r="B60" s="102">
        <v>1</v>
      </c>
      <c r="C60" s="83" t="s">
        <v>181</v>
      </c>
      <c r="D60" s="85">
        <v>3</v>
      </c>
      <c r="E60" s="22" t="s">
        <v>46</v>
      </c>
      <c r="F60" s="48"/>
      <c r="G60" s="227"/>
      <c r="H60" s="227"/>
      <c r="I60" s="227"/>
      <c r="J60" s="227"/>
      <c r="K60" s="227"/>
      <c r="L60" s="227"/>
      <c r="M60" s="227"/>
      <c r="N60" s="227"/>
      <c r="O60" s="227"/>
      <c r="P60" s="227"/>
      <c r="Q60" s="227"/>
      <c r="R60" s="227"/>
      <c r="S60" s="227"/>
      <c r="T60" s="227"/>
      <c r="U60" s="227"/>
      <c r="V60" s="227"/>
      <c r="W60" s="227"/>
      <c r="X60" s="227"/>
      <c r="Y60" s="227"/>
      <c r="Z60" s="227"/>
      <c r="AA60" s="227"/>
      <c r="AB60" s="227"/>
    </row>
    <row r="61" spans="1:28" ht="12.5">
      <c r="A61" s="83" t="s">
        <v>202</v>
      </c>
      <c r="B61" s="101">
        <v>0.8</v>
      </c>
      <c r="C61" s="83" t="s">
        <v>181</v>
      </c>
      <c r="D61" s="85">
        <v>3</v>
      </c>
      <c r="E61" s="22" t="s">
        <v>46</v>
      </c>
      <c r="F61" s="48"/>
      <c r="G61" s="227"/>
      <c r="H61" s="227"/>
      <c r="I61" s="227"/>
      <c r="J61" s="227"/>
      <c r="K61" s="227"/>
      <c r="L61" s="227"/>
      <c r="M61" s="227"/>
      <c r="N61" s="227"/>
      <c r="O61" s="227"/>
      <c r="P61" s="227"/>
      <c r="Q61" s="227"/>
      <c r="R61" s="227"/>
      <c r="S61" s="227"/>
      <c r="T61" s="227"/>
      <c r="U61" s="227"/>
      <c r="V61" s="227"/>
      <c r="W61" s="227"/>
      <c r="X61" s="227"/>
      <c r="Y61" s="227"/>
      <c r="Z61" s="227"/>
      <c r="AA61" s="227"/>
      <c r="AB61" s="227"/>
    </row>
    <row r="62" spans="1:28" ht="12.5">
      <c r="A62" s="83" t="s">
        <v>203</v>
      </c>
      <c r="B62" s="102">
        <v>16</v>
      </c>
      <c r="C62" s="83" t="s">
        <v>181</v>
      </c>
      <c r="D62" s="85">
        <v>3</v>
      </c>
      <c r="E62" s="22" t="s">
        <v>46</v>
      </c>
      <c r="F62" s="48"/>
      <c r="G62" s="227"/>
      <c r="H62" s="227"/>
      <c r="I62" s="227"/>
      <c r="J62" s="227"/>
      <c r="K62" s="227"/>
      <c r="L62" s="227"/>
      <c r="M62" s="227"/>
      <c r="N62" s="227"/>
      <c r="O62" s="227"/>
      <c r="P62" s="227"/>
      <c r="Q62" s="227"/>
      <c r="R62" s="227"/>
      <c r="S62" s="227"/>
      <c r="T62" s="227"/>
      <c r="U62" s="227"/>
      <c r="V62" s="227"/>
      <c r="W62" s="227"/>
      <c r="X62" s="227"/>
      <c r="Y62" s="227"/>
      <c r="Z62" s="227"/>
      <c r="AA62" s="227"/>
      <c r="AB62" s="227"/>
    </row>
    <row r="63" spans="1:28" ht="12.5">
      <c r="A63" s="83" t="s">
        <v>204</v>
      </c>
      <c r="B63" s="102">
        <v>62</v>
      </c>
      <c r="C63" s="83" t="s">
        <v>181</v>
      </c>
      <c r="D63" s="85">
        <v>2</v>
      </c>
      <c r="E63" s="22" t="s">
        <v>46</v>
      </c>
      <c r="F63" s="48"/>
      <c r="G63" s="227"/>
      <c r="H63" s="227"/>
      <c r="I63" s="227"/>
      <c r="J63" s="227"/>
      <c r="K63" s="227"/>
      <c r="L63" s="227"/>
      <c r="M63" s="227"/>
      <c r="N63" s="227"/>
      <c r="O63" s="227"/>
      <c r="P63" s="227"/>
      <c r="Q63" s="227"/>
      <c r="R63" s="227"/>
      <c r="S63" s="227"/>
      <c r="T63" s="227"/>
      <c r="U63" s="227"/>
      <c r="V63" s="227"/>
      <c r="W63" s="227"/>
      <c r="X63" s="227"/>
      <c r="Y63" s="227"/>
      <c r="Z63" s="227"/>
      <c r="AA63" s="227"/>
      <c r="AB63" s="227"/>
    </row>
    <row r="64" spans="1:28" ht="12.5">
      <c r="A64" s="83" t="s">
        <v>205</v>
      </c>
      <c r="B64" s="102">
        <v>920</v>
      </c>
      <c r="C64" s="83" t="s">
        <v>181</v>
      </c>
      <c r="D64" s="85">
        <v>2</v>
      </c>
      <c r="E64" s="22" t="s">
        <v>46</v>
      </c>
      <c r="F64" s="48"/>
      <c r="G64" s="227"/>
      <c r="H64" s="227"/>
      <c r="I64" s="227"/>
      <c r="J64" s="227"/>
      <c r="K64" s="227"/>
      <c r="L64" s="227"/>
      <c r="M64" s="227"/>
      <c r="N64" s="227"/>
      <c r="O64" s="227"/>
      <c r="P64" s="227"/>
      <c r="Q64" s="227"/>
      <c r="R64" s="227"/>
      <c r="S64" s="227"/>
      <c r="T64" s="227"/>
      <c r="U64" s="227"/>
      <c r="V64" s="227"/>
      <c r="W64" s="227"/>
      <c r="X64" s="227"/>
      <c r="Y64" s="227"/>
      <c r="Z64" s="227"/>
      <c r="AA64" s="227"/>
      <c r="AB64" s="227"/>
    </row>
    <row r="65" spans="1:28" ht="12.5">
      <c r="A65" s="83" t="s">
        <v>206</v>
      </c>
      <c r="B65" s="102">
        <v>480</v>
      </c>
      <c r="C65" s="83" t="s">
        <v>181</v>
      </c>
      <c r="D65" s="85">
        <v>2</v>
      </c>
      <c r="E65" s="22" t="s">
        <v>46</v>
      </c>
      <c r="F65" s="48"/>
      <c r="G65" s="227"/>
      <c r="H65" s="227"/>
      <c r="I65" s="227"/>
      <c r="J65" s="227"/>
      <c r="K65" s="227"/>
      <c r="L65" s="227"/>
      <c r="M65" s="227"/>
      <c r="N65" s="227"/>
      <c r="O65" s="227"/>
      <c r="P65" s="227"/>
      <c r="Q65" s="227"/>
      <c r="R65" s="227"/>
      <c r="S65" s="227"/>
      <c r="T65" s="227"/>
      <c r="U65" s="227"/>
      <c r="V65" s="227"/>
      <c r="W65" s="227"/>
      <c r="X65" s="227"/>
      <c r="Y65" s="227"/>
      <c r="Z65" s="227"/>
      <c r="AA65" s="227"/>
      <c r="AB65" s="227"/>
    </row>
    <row r="66" spans="1:28" ht="12.5">
      <c r="A66" s="83" t="s">
        <v>207</v>
      </c>
      <c r="B66" s="101">
        <v>4.5999999999999996</v>
      </c>
      <c r="C66" s="83" t="s">
        <v>181</v>
      </c>
      <c r="D66" s="85">
        <v>3</v>
      </c>
      <c r="E66" s="22" t="s">
        <v>46</v>
      </c>
      <c r="F66" s="48"/>
      <c r="G66" s="227"/>
      <c r="H66" s="227"/>
      <c r="I66" s="227"/>
      <c r="J66" s="227"/>
      <c r="K66" s="227"/>
      <c r="L66" s="227"/>
      <c r="M66" s="227"/>
      <c r="N66" s="227"/>
      <c r="O66" s="227"/>
      <c r="P66" s="227"/>
      <c r="Q66" s="227"/>
      <c r="R66" s="227"/>
      <c r="S66" s="227"/>
      <c r="T66" s="227"/>
      <c r="U66" s="227"/>
      <c r="V66" s="227"/>
      <c r="W66" s="227"/>
      <c r="X66" s="227"/>
      <c r="Y66" s="227"/>
      <c r="Z66" s="227"/>
      <c r="AA66" s="227"/>
      <c r="AB66" s="227"/>
    </row>
    <row r="67" spans="1:28" ht="12.5">
      <c r="A67" s="83" t="s">
        <v>208</v>
      </c>
      <c r="B67" s="103">
        <v>4.12</v>
      </c>
      <c r="C67" s="83" t="s">
        <v>181</v>
      </c>
      <c r="D67" s="85">
        <v>3</v>
      </c>
      <c r="E67" s="22" t="s">
        <v>46</v>
      </c>
      <c r="F67" s="48"/>
      <c r="G67" s="227"/>
      <c r="H67" s="227"/>
      <c r="I67" s="227"/>
      <c r="J67" s="227"/>
      <c r="K67" s="227"/>
      <c r="L67" s="227"/>
      <c r="M67" s="227"/>
      <c r="N67" s="227"/>
      <c r="O67" s="227"/>
      <c r="P67" s="227"/>
      <c r="Q67" s="227"/>
      <c r="R67" s="227"/>
      <c r="S67" s="227"/>
      <c r="T67" s="227"/>
      <c r="U67" s="227"/>
      <c r="V67" s="227"/>
      <c r="W67" s="227"/>
      <c r="X67" s="227"/>
      <c r="Y67" s="227"/>
      <c r="Z67" s="227"/>
      <c r="AA67" s="227"/>
      <c r="AB67" s="227"/>
    </row>
    <row r="68" spans="1:28" ht="12.5">
      <c r="A68" s="83" t="s">
        <v>209</v>
      </c>
      <c r="B68" s="103">
        <v>2.25</v>
      </c>
      <c r="C68" s="83" t="s">
        <v>181</v>
      </c>
      <c r="D68" s="85">
        <v>3</v>
      </c>
      <c r="E68" s="22" t="s">
        <v>46</v>
      </c>
      <c r="F68" s="48"/>
      <c r="G68" s="227"/>
      <c r="H68" s="227"/>
      <c r="I68" s="227"/>
      <c r="J68" s="227"/>
      <c r="K68" s="227"/>
      <c r="L68" s="227"/>
      <c r="M68" s="227"/>
      <c r="N68" s="227"/>
      <c r="O68" s="227"/>
      <c r="P68" s="227"/>
      <c r="Q68" s="227"/>
      <c r="R68" s="227"/>
      <c r="S68" s="227"/>
      <c r="T68" s="227"/>
      <c r="U68" s="227"/>
      <c r="V68" s="227"/>
      <c r="W68" s="227"/>
      <c r="X68" s="227"/>
      <c r="Y68" s="227"/>
      <c r="Z68" s="227"/>
      <c r="AA68" s="227"/>
      <c r="AB68" s="227"/>
    </row>
    <row r="69" spans="1:28" ht="12.5">
      <c r="A69" s="83" t="s">
        <v>210</v>
      </c>
      <c r="B69" s="101">
        <v>2.5</v>
      </c>
      <c r="C69" s="83" t="s">
        <v>181</v>
      </c>
      <c r="D69" s="85">
        <v>3</v>
      </c>
      <c r="E69" s="22" t="s">
        <v>46</v>
      </c>
      <c r="F69" s="48"/>
      <c r="G69" s="227"/>
      <c r="H69" s="227"/>
      <c r="I69" s="227"/>
      <c r="J69" s="227"/>
      <c r="K69" s="227"/>
      <c r="L69" s="227"/>
      <c r="M69" s="227"/>
      <c r="N69" s="227"/>
      <c r="O69" s="227"/>
      <c r="P69" s="227"/>
      <c r="Q69" s="227"/>
      <c r="R69" s="227"/>
      <c r="S69" s="227"/>
      <c r="T69" s="227"/>
      <c r="U69" s="227"/>
      <c r="V69" s="227"/>
      <c r="W69" s="227"/>
      <c r="X69" s="227"/>
      <c r="Y69" s="227"/>
      <c r="Z69" s="227"/>
      <c r="AA69" s="227"/>
      <c r="AB69" s="227"/>
    </row>
    <row r="70" spans="1:28" ht="12.5">
      <c r="A70" s="76"/>
      <c r="B70" s="104"/>
      <c r="C70" s="76"/>
      <c r="D70" s="105"/>
      <c r="E70" s="76"/>
      <c r="F70" s="48"/>
      <c r="G70" s="227"/>
      <c r="H70" s="227"/>
      <c r="I70" s="227"/>
      <c r="J70" s="227"/>
      <c r="K70" s="227"/>
      <c r="L70" s="227"/>
      <c r="M70" s="227"/>
      <c r="N70" s="227"/>
      <c r="O70" s="227"/>
      <c r="P70" s="227"/>
      <c r="Q70" s="227"/>
      <c r="R70" s="227"/>
      <c r="S70" s="227"/>
      <c r="T70" s="227"/>
      <c r="U70" s="227"/>
      <c r="V70" s="227"/>
      <c r="W70" s="227"/>
      <c r="X70" s="227"/>
      <c r="Y70" s="227"/>
      <c r="Z70" s="227"/>
      <c r="AA70" s="227"/>
      <c r="AB70" s="227"/>
    </row>
    <row r="71" spans="1:28" ht="12.5">
      <c r="A71" s="48"/>
      <c r="B71" s="106"/>
      <c r="C71" s="48"/>
      <c r="D71" s="48"/>
      <c r="E71" s="48"/>
      <c r="F71" s="48"/>
      <c r="G71" s="227"/>
      <c r="H71" s="227"/>
      <c r="I71" s="227"/>
      <c r="J71" s="227"/>
      <c r="K71" s="227"/>
      <c r="L71" s="227"/>
      <c r="M71" s="227"/>
      <c r="N71" s="227"/>
      <c r="O71" s="227"/>
      <c r="P71" s="227"/>
      <c r="Q71" s="227"/>
      <c r="R71" s="227"/>
      <c r="S71" s="227"/>
      <c r="T71" s="227"/>
      <c r="U71" s="227"/>
      <c r="V71" s="227"/>
      <c r="W71" s="227"/>
      <c r="X71" s="227"/>
      <c r="Y71" s="227"/>
      <c r="Z71" s="227"/>
      <c r="AA71" s="227"/>
      <c r="AB71" s="227"/>
    </row>
    <row r="72" spans="1:28" ht="12.5" hidden="1"/>
    <row r="73" spans="1:28" ht="12.5" hidden="1"/>
    <row r="74" spans="1:28" ht="12.5" hidden="1"/>
    <row r="75" spans="1:28" ht="12.5" hidden="1"/>
    <row r="76" spans="1:28" ht="12.5" hidden="1"/>
    <row r="77" spans="1:28" ht="12.5" hidden="1"/>
    <row r="78" spans="1:28" ht="12.5" hidden="1"/>
    <row r="79" spans="1:28" ht="12.5" hidden="1"/>
    <row r="80" spans="1:28" ht="12.5" hidden="1"/>
    <row r="81" ht="12.5" hidden="1"/>
    <row r="82" ht="12.5" hidden="1"/>
    <row r="83" ht="12.5" hidden="1"/>
    <row r="84" ht="12.5" hidden="1"/>
    <row r="85" ht="12.5" hidden="1"/>
    <row r="86" ht="12.5" hidden="1"/>
    <row r="87" ht="12.5" hidden="1"/>
    <row r="88" ht="12.5" hidden="1"/>
    <row r="89" ht="12.5" hidden="1"/>
    <row r="90" ht="12.5" hidden="1"/>
    <row r="91" ht="12.5" hidden="1"/>
    <row r="92" ht="12.5" hidden="1"/>
    <row r="93" ht="12.5" hidden="1"/>
    <row r="94" ht="12.5" hidden="1"/>
    <row r="95" ht="12.5" hidden="1"/>
    <row r="96" ht="12.5" hidden="1"/>
    <row r="97" ht="12.5" hidden="1"/>
    <row r="98" ht="12.5" hidden="1"/>
    <row r="99" ht="12.5" hidden="1"/>
    <row r="100" ht="12.5" hidden="1"/>
    <row r="101" ht="12.5" hidden="1"/>
    <row r="102" ht="12.5" hidden="1"/>
    <row r="103" ht="12.5" hidden="1"/>
    <row r="104" ht="12.5" hidden="1"/>
    <row r="105" ht="12.5" hidden="1"/>
    <row r="106" ht="12.5" hidden="1"/>
    <row r="107" ht="12.5" hidden="1"/>
    <row r="108" ht="12.5" hidden="1"/>
    <row r="109" ht="12.5" hidden="1"/>
    <row r="110" ht="12.5" hidden="1"/>
    <row r="111" ht="12.5" hidden="1"/>
    <row r="112" ht="12.5" hidden="1"/>
    <row r="113" ht="12.5" hidden="1"/>
    <row r="114" ht="12.5" hidden="1"/>
    <row r="115" ht="12.5" hidden="1"/>
    <row r="116" ht="12.5" hidden="1"/>
    <row r="117" ht="12.5" hidden="1"/>
    <row r="118" ht="12.5" hidden="1"/>
    <row r="119" ht="12.5" hidden="1"/>
    <row r="120" ht="12.5" hidden="1"/>
    <row r="121" ht="12.5" hidden="1"/>
    <row r="122" ht="12.5" hidden="1"/>
    <row r="123" ht="12.5" hidden="1"/>
    <row r="124" ht="12.5" hidden="1"/>
    <row r="125" ht="12.5" hidden="1"/>
    <row r="126" ht="12.5" hidden="1"/>
    <row r="127" ht="12.5" hidden="1"/>
    <row r="128" ht="12.5" hidden="1"/>
    <row r="129" ht="12.5" hidden="1"/>
    <row r="130" ht="12.5" hidden="1"/>
    <row r="131" ht="12.5" hidden="1"/>
    <row r="132" ht="12.5" hidden="1"/>
    <row r="133" ht="12.5" hidden="1"/>
    <row r="134" ht="12.5" hidden="1"/>
    <row r="135" ht="12.5" hidden="1"/>
    <row r="136" ht="12.5" hidden="1"/>
    <row r="137" ht="12.5" hidden="1"/>
    <row r="138" ht="12.5" hidden="1"/>
    <row r="139" ht="12.5" hidden="1"/>
    <row r="140" ht="12.5" hidden="1"/>
    <row r="141" ht="12.5" hidden="1"/>
    <row r="142" ht="12.5" hidden="1"/>
    <row r="143" ht="12.5" hidden="1"/>
    <row r="144" ht="12.5" hidden="1"/>
    <row r="145" ht="12.5" hidden="1"/>
    <row r="146" ht="12.5" hidden="1"/>
    <row r="147" ht="12.5" hidden="1"/>
    <row r="148" ht="12.5" hidden="1"/>
    <row r="149" ht="12.5" hidden="1"/>
    <row r="150" ht="12.5" hidden="1"/>
    <row r="151" ht="12.5" hidden="1"/>
    <row r="152" ht="12.5" hidden="1"/>
    <row r="153" ht="12.5" hidden="1"/>
    <row r="154" ht="12.5" hidden="1"/>
    <row r="155" ht="12.5" hidden="1"/>
    <row r="156" ht="12.5" hidden="1"/>
    <row r="157" ht="12.5" hidden="1"/>
    <row r="158" ht="12.5" hidden="1"/>
    <row r="159" ht="12.5" hidden="1"/>
    <row r="160" ht="12.5" hidden="1"/>
    <row r="161" ht="12.5" hidden="1"/>
    <row r="162" ht="12.5" hidden="1"/>
    <row r="163" ht="12.5" hidden="1"/>
    <row r="164" ht="12.5" hidden="1"/>
    <row r="165" ht="12.5" hidden="1"/>
    <row r="166" ht="12.5" hidden="1"/>
    <row r="167" ht="12.5" hidden="1"/>
    <row r="168" ht="12.5" hidden="1"/>
    <row r="169" ht="12.5" hidden="1"/>
    <row r="170" ht="12.5" hidden="1"/>
    <row r="171" ht="12.5" hidden="1"/>
    <row r="172" ht="12.5" hidden="1"/>
    <row r="173" ht="12.5" hidden="1"/>
    <row r="174" ht="12.5" hidden="1"/>
    <row r="175" ht="12.5" hidden="1"/>
    <row r="176" ht="12.5" hidden="1"/>
    <row r="177" ht="12.5" hidden="1"/>
    <row r="178" ht="12.5" hidden="1"/>
    <row r="179" ht="12.5" hidden="1"/>
    <row r="180" ht="12.5" hidden="1"/>
    <row r="181" ht="12.5" hidden="1"/>
    <row r="182" ht="12.5" hidden="1"/>
    <row r="183" ht="12.5" hidden="1"/>
    <row r="184" ht="12.5" hidden="1"/>
    <row r="185" ht="12.5" hidden="1"/>
    <row r="186" ht="12.5" hidden="1"/>
    <row r="187" ht="12.5" hidden="1"/>
    <row r="188" ht="12.5" hidden="1"/>
    <row r="189" ht="12.5" hidden="1"/>
    <row r="190" ht="12.5" hidden="1"/>
    <row r="191" ht="12.5" hidden="1"/>
    <row r="192" ht="12.5" hidden="1"/>
    <row r="193" ht="12.5" hidden="1"/>
    <row r="194" ht="12.5" hidden="1"/>
    <row r="195" ht="12.5" hidden="1"/>
    <row r="196" ht="12.5" hidden="1"/>
    <row r="197" ht="12.5" hidden="1"/>
    <row r="198" ht="12.5" hidden="1"/>
    <row r="199" ht="12.5" hidden="1"/>
    <row r="200" ht="12.5" hidden="1"/>
    <row r="201" ht="12.5" hidden="1"/>
    <row r="202" ht="12.5" hidden="1"/>
    <row r="203" ht="12.5" hidden="1"/>
    <row r="204" ht="12.5" hidden="1"/>
    <row r="205" ht="12.5" hidden="1"/>
    <row r="206" ht="12.5" hidden="1"/>
    <row r="207" ht="12.5" hidden="1"/>
    <row r="208" ht="12.5" hidden="1"/>
    <row r="209" ht="12.5" hidden="1"/>
    <row r="210" ht="12.5" hidden="1"/>
    <row r="211" ht="12.5" hidden="1"/>
    <row r="212" ht="12.5" hidden="1"/>
    <row r="213" ht="12.5" hidden="1"/>
    <row r="214" ht="12.5" hidden="1"/>
    <row r="215" ht="12.5" hidden="1"/>
    <row r="216" ht="12.5" hidden="1"/>
    <row r="217" ht="12.5" hidden="1"/>
    <row r="218" ht="12.5" hidden="1"/>
    <row r="219" ht="12.5" hidden="1"/>
    <row r="220" ht="12.5" hidden="1"/>
    <row r="221" ht="12.5" hidden="1"/>
    <row r="222" ht="12.5" hidden="1"/>
    <row r="223" ht="12.5" hidden="1"/>
    <row r="224" ht="12.5" hidden="1"/>
    <row r="225" ht="12.5" hidden="1"/>
    <row r="226" ht="12.5" hidden="1"/>
    <row r="227" ht="12.5" hidden="1"/>
    <row r="228" ht="12.5" hidden="1"/>
    <row r="229" ht="12.5" hidden="1"/>
    <row r="230" ht="12.5" hidden="1"/>
    <row r="231" ht="12.5" hidden="1"/>
    <row r="232" ht="12.5" hidden="1"/>
    <row r="233" ht="12.5" hidden="1"/>
    <row r="234" ht="12.5" hidden="1"/>
    <row r="235" ht="12.5" hidden="1"/>
    <row r="236" ht="12.5" hidden="1"/>
    <row r="237" ht="12.5" hidden="1"/>
    <row r="238" ht="12.5" hidden="1"/>
    <row r="239" ht="12.5" hidden="1"/>
    <row r="240" ht="12.5" hidden="1"/>
    <row r="241" ht="12.5" hidden="1"/>
    <row r="242" ht="12.5" hidden="1"/>
    <row r="243" ht="12.5" hidden="1"/>
    <row r="244" ht="12.5" hidden="1"/>
    <row r="245" ht="12.5" hidden="1"/>
    <row r="246" ht="12.5" hidden="1"/>
    <row r="247" ht="12.5" hidden="1"/>
    <row r="248" ht="12.5" hidden="1"/>
    <row r="249" ht="12.5" hidden="1"/>
    <row r="250" ht="12.5" hidden="1"/>
    <row r="251" ht="12.5" hidden="1"/>
    <row r="252" ht="12.5" hidden="1"/>
    <row r="253" ht="12.5" hidden="1"/>
    <row r="254" ht="12.5" hidden="1"/>
    <row r="255" ht="12.5" hidden="1"/>
    <row r="256" ht="12.5" hidden="1"/>
    <row r="257" ht="12.5" hidden="1"/>
    <row r="258" ht="12.5" hidden="1"/>
    <row r="259" ht="12.5" hidden="1"/>
    <row r="260" ht="12.5" hidden="1"/>
    <row r="261" ht="12.5" hidden="1"/>
    <row r="262" ht="12.5" hidden="1"/>
    <row r="263" ht="12.5" hidden="1"/>
    <row r="264" ht="12.5" hidden="1"/>
    <row r="265" ht="12.5" hidden="1"/>
    <row r="266" ht="12.5" hidden="1"/>
    <row r="267" ht="12.5" hidden="1"/>
    <row r="268" ht="12.5" hidden="1"/>
    <row r="269" ht="12.5" hidden="1"/>
    <row r="270" ht="12.5" hidden="1"/>
    <row r="271" ht="12.5" hidden="1"/>
    <row r="272" ht="12.5" hidden="1"/>
    <row r="273" ht="12.5" hidden="1"/>
    <row r="274" ht="12.5" hidden="1"/>
    <row r="275" ht="12.5" hidden="1"/>
    <row r="276" ht="12.5" hidden="1"/>
    <row r="277" ht="12.5" hidden="1"/>
    <row r="278" ht="12.5" hidden="1"/>
    <row r="279" ht="12.5" hidden="1"/>
    <row r="280" ht="12.5" hidden="1"/>
    <row r="281" ht="12.5" hidden="1"/>
    <row r="282" ht="12.5" hidden="1"/>
    <row r="283" ht="12.5" hidden="1"/>
    <row r="284" ht="12.5" hidden="1"/>
    <row r="285" ht="12.5" hidden="1"/>
    <row r="286" ht="12.5" hidden="1"/>
    <row r="287" ht="12.5" hidden="1"/>
    <row r="288" ht="12.5" hidden="1"/>
    <row r="289" ht="12.5" hidden="1"/>
    <row r="290" ht="12.5" hidden="1"/>
    <row r="291" ht="12.5" hidden="1"/>
    <row r="292" ht="12.5" hidden="1"/>
    <row r="293" ht="12.5" hidden="1"/>
    <row r="294" ht="12.5" hidden="1"/>
    <row r="295" ht="12.5" hidden="1"/>
    <row r="296" ht="12.5" hidden="1"/>
    <row r="297" ht="12.5" hidden="1"/>
    <row r="298" ht="12.5" hidden="1"/>
    <row r="299" ht="12.5" hidden="1"/>
    <row r="300" ht="12.5" hidden="1"/>
    <row r="301" ht="12.5" hidden="1"/>
    <row r="302" ht="12.5" hidden="1"/>
    <row r="303" ht="12.5" hidden="1"/>
    <row r="304" ht="12.5" hidden="1"/>
    <row r="305" ht="12.5" hidden="1"/>
    <row r="306" ht="12.5" hidden="1"/>
    <row r="307" ht="12.5" hidden="1"/>
    <row r="308" ht="12.5" hidden="1"/>
    <row r="309" ht="12.5" hidden="1"/>
    <row r="310" ht="12.5" hidden="1"/>
    <row r="311" ht="12.5" hidden="1"/>
    <row r="312" ht="12.5" hidden="1"/>
    <row r="313" ht="12.5" hidden="1"/>
    <row r="314" ht="12.5" hidden="1"/>
    <row r="315" ht="12.5" hidden="1"/>
    <row r="316" ht="12.5" hidden="1"/>
    <row r="317" ht="12.5" hidden="1"/>
    <row r="318" ht="12.5" hidden="1"/>
    <row r="319" ht="12.5" hidden="1"/>
    <row r="320" ht="12.5" hidden="1"/>
    <row r="321" ht="12.5" hidden="1"/>
    <row r="322" ht="12.5" hidden="1"/>
    <row r="323" ht="12.5" hidden="1"/>
    <row r="324" ht="12.5" hidden="1"/>
    <row r="325" ht="12.5" hidden="1"/>
    <row r="326" ht="12.5" hidden="1"/>
    <row r="327" ht="12.5" hidden="1"/>
    <row r="328" ht="12.5" hidden="1"/>
    <row r="329" ht="12.5" hidden="1"/>
    <row r="330" ht="12.5" hidden="1"/>
    <row r="331" ht="12.5" hidden="1"/>
    <row r="332" ht="12.5" hidden="1"/>
    <row r="333" ht="12.5" hidden="1"/>
    <row r="334" ht="12.5" hidden="1"/>
    <row r="335" ht="12.5" hidden="1"/>
    <row r="336" ht="12.5" hidden="1"/>
    <row r="337" ht="12.5" hidden="1"/>
    <row r="338" ht="12.5" hidden="1"/>
    <row r="339" ht="12.5" hidden="1"/>
    <row r="340" ht="12.5" hidden="1"/>
    <row r="341" ht="12.5" hidden="1"/>
    <row r="342" ht="12.5" hidden="1"/>
    <row r="343" ht="12.5" hidden="1"/>
    <row r="344" ht="12.5" hidden="1"/>
    <row r="345" ht="12.5" hidden="1"/>
    <row r="346" ht="12.5" hidden="1"/>
    <row r="347" ht="12.5" hidden="1"/>
    <row r="348" ht="12.5" hidden="1"/>
    <row r="349" ht="12.5" hidden="1"/>
    <row r="350" ht="12.5" hidden="1"/>
    <row r="351" ht="12.5" hidden="1"/>
    <row r="352" ht="12.5" hidden="1"/>
    <row r="353" ht="12.5" hidden="1"/>
    <row r="354" ht="12.5" hidden="1"/>
    <row r="355" ht="12.5" hidden="1"/>
    <row r="356" ht="12.5" hidden="1"/>
    <row r="357" ht="12.5" hidden="1"/>
    <row r="358" ht="12.5" hidden="1"/>
    <row r="359" ht="12.5" hidden="1"/>
    <row r="360" ht="12.5" hidden="1"/>
    <row r="361" ht="12.5" hidden="1"/>
    <row r="362" ht="12.5" hidden="1"/>
    <row r="363" ht="12.5" hidden="1"/>
    <row r="364" ht="12.5" hidden="1"/>
    <row r="365" ht="12.5" hidden="1"/>
    <row r="366" ht="12.5" hidden="1"/>
    <row r="367" ht="12.5" hidden="1"/>
    <row r="368" ht="12.5" hidden="1"/>
    <row r="369" ht="12.5" hidden="1"/>
    <row r="370" ht="12.5" hidden="1"/>
    <row r="371" ht="12.5" hidden="1"/>
    <row r="372" ht="12.5" hidden="1"/>
    <row r="373" ht="12.5" hidden="1"/>
    <row r="374" ht="12.5" hidden="1"/>
    <row r="375" ht="12.5" hidden="1"/>
    <row r="376" ht="12.5" hidden="1"/>
    <row r="377" ht="12.5" hidden="1"/>
    <row r="378" ht="12.5" hidden="1"/>
    <row r="379" ht="12.5" hidden="1"/>
    <row r="380" ht="12.5" hidden="1"/>
    <row r="381" ht="12.5" hidden="1"/>
    <row r="382" ht="12.5" hidden="1"/>
    <row r="383" ht="12.5" hidden="1"/>
    <row r="384" ht="12.5" hidden="1"/>
    <row r="385" ht="12.5" hidden="1"/>
    <row r="386" ht="12.5" hidden="1"/>
    <row r="387" ht="12.5" hidden="1"/>
    <row r="388" ht="12.5" hidden="1"/>
    <row r="389" ht="12.5" hidden="1"/>
    <row r="390" ht="12.5" hidden="1"/>
    <row r="391" ht="12.5" hidden="1"/>
    <row r="392" ht="12.5" hidden="1"/>
    <row r="393" ht="12.5" hidden="1"/>
    <row r="394" ht="12.5" hidden="1"/>
    <row r="395" ht="12.5" hidden="1"/>
    <row r="396" ht="12.5" hidden="1"/>
    <row r="397" ht="12.5" hidden="1"/>
    <row r="398" ht="12.5" hidden="1"/>
    <row r="399" ht="12.5" hidden="1"/>
    <row r="400" ht="12.5" hidden="1"/>
    <row r="401" ht="12.5" hidden="1"/>
    <row r="402" ht="12.5" hidden="1"/>
    <row r="403" ht="12.5" hidden="1"/>
    <row r="404" ht="12.5" hidden="1"/>
    <row r="405" ht="12.5" hidden="1"/>
    <row r="406" ht="12.5" hidden="1"/>
    <row r="407" ht="12.5" hidden="1"/>
    <row r="408" ht="12.5" hidden="1"/>
    <row r="409" ht="12.5" hidden="1"/>
    <row r="410" ht="12.5" hidden="1"/>
    <row r="411" ht="12.5" hidden="1"/>
    <row r="412" ht="12.5" hidden="1"/>
    <row r="413" ht="12.5" hidden="1"/>
    <row r="414" ht="12.5" hidden="1"/>
    <row r="415" ht="12.5" hidden="1"/>
    <row r="416" ht="12.5" hidden="1"/>
    <row r="417" ht="12.5" hidden="1"/>
    <row r="418" ht="12.5" hidden="1"/>
    <row r="419" ht="12.5" hidden="1"/>
    <row r="420" ht="12.5" hidden="1"/>
    <row r="421" ht="12.5" hidden="1"/>
    <row r="422" ht="12.5" hidden="1"/>
    <row r="423" ht="12.5" hidden="1"/>
    <row r="424" ht="12.5" hidden="1"/>
    <row r="425" ht="12.5" hidden="1"/>
    <row r="426" ht="12.5" hidden="1"/>
    <row r="427" ht="12.5" hidden="1"/>
    <row r="428" ht="12.5" hidden="1"/>
    <row r="429" ht="12.5" hidden="1"/>
    <row r="430" ht="12.5" hidden="1"/>
    <row r="431" ht="12.5" hidden="1"/>
    <row r="432" ht="12.5" hidden="1"/>
    <row r="433" ht="12.5" hidden="1"/>
    <row r="434" ht="12.5" hidden="1"/>
    <row r="435" ht="12.5" hidden="1"/>
    <row r="436" ht="12.5" hidden="1"/>
    <row r="437" ht="12.5" hidden="1"/>
    <row r="438" ht="12.5" hidden="1"/>
    <row r="439" ht="12.5" hidden="1"/>
    <row r="440" ht="12.5" hidden="1"/>
    <row r="441" ht="12.5" hidden="1"/>
    <row r="442" ht="12.5" hidden="1"/>
    <row r="443" ht="12.5" hidden="1"/>
    <row r="444" ht="12.5" hidden="1"/>
    <row r="445" ht="12.5" hidden="1"/>
    <row r="446" ht="12.5" hidden="1"/>
    <row r="447" ht="12.5" hidden="1"/>
    <row r="448" ht="12.5" hidden="1"/>
    <row r="449" ht="12.5" hidden="1"/>
    <row r="450" ht="12.5" hidden="1"/>
    <row r="451" ht="12.5" hidden="1"/>
    <row r="452" ht="12.5" hidden="1"/>
    <row r="453" ht="12.5" hidden="1"/>
    <row r="454" ht="12.5" hidden="1"/>
    <row r="455" ht="12.5" hidden="1"/>
    <row r="456" ht="12.5" hidden="1"/>
    <row r="457" ht="12.5" hidden="1"/>
    <row r="458" ht="12.5" hidden="1"/>
    <row r="459" ht="12.5" hidden="1"/>
    <row r="460" ht="12.5" hidden="1"/>
    <row r="461" ht="12.5" hidden="1"/>
    <row r="462" ht="12.5" hidden="1"/>
    <row r="463" ht="12.5" hidden="1"/>
    <row r="464" ht="12.5" hidden="1"/>
    <row r="465" ht="12.5" hidden="1"/>
    <row r="466" ht="12.5" hidden="1"/>
    <row r="467" ht="12.5" hidden="1"/>
    <row r="468" ht="12.5" hidden="1"/>
    <row r="469" ht="12.5" hidden="1"/>
    <row r="470" ht="12.5" hidden="1"/>
    <row r="471" ht="12.5" hidden="1"/>
    <row r="472" ht="12.5" hidden="1"/>
    <row r="473" ht="12.5" hidden="1"/>
    <row r="474" ht="12.5" hidden="1"/>
    <row r="475" ht="12.5" hidden="1"/>
    <row r="476" ht="12.5" hidden="1"/>
    <row r="477" ht="12.5" hidden="1"/>
    <row r="478" ht="12.5" hidden="1"/>
    <row r="479" ht="12.5" hidden="1"/>
    <row r="480" ht="12.5" hidden="1"/>
    <row r="481" ht="12.5" hidden="1"/>
    <row r="482" ht="12.5" hidden="1"/>
    <row r="483" ht="12.5" hidden="1"/>
    <row r="484" ht="12.5" hidden="1"/>
    <row r="485" ht="12.5" hidden="1"/>
    <row r="486" ht="12.5" hidden="1"/>
    <row r="487" ht="12.5" hidden="1"/>
    <row r="488" ht="12.5" hidden="1"/>
    <row r="489" ht="12.5" hidden="1"/>
    <row r="490" ht="12.5" hidden="1"/>
    <row r="491" ht="12.5" hidden="1"/>
    <row r="492" ht="12.5" hidden="1"/>
    <row r="493" ht="12.5" hidden="1"/>
    <row r="494" ht="12.5" hidden="1"/>
    <row r="495" ht="12.5" hidden="1"/>
    <row r="496" ht="12.5" hidden="1"/>
    <row r="497" ht="12.5" hidden="1"/>
    <row r="498" ht="12.5" hidden="1"/>
    <row r="499" ht="12.5" hidden="1"/>
    <row r="500" ht="12.5" hidden="1"/>
    <row r="501" ht="12.5" hidden="1"/>
    <row r="502" ht="12.5" hidden="1"/>
    <row r="503" ht="12.5" hidden="1"/>
    <row r="504" ht="12.5" hidden="1"/>
    <row r="505" ht="12.5" hidden="1"/>
    <row r="506" ht="12.5" hidden="1"/>
    <row r="507" ht="12.5" hidden="1"/>
    <row r="508" ht="12.5" hidden="1"/>
    <row r="509" ht="12.5" hidden="1"/>
    <row r="510" ht="12.5" hidden="1"/>
    <row r="511" ht="12.5" hidden="1"/>
    <row r="512" ht="12.5" hidden="1"/>
    <row r="513" ht="12.5" hidden="1"/>
    <row r="514" ht="12.5" hidden="1"/>
    <row r="515" ht="12.5" hidden="1"/>
    <row r="516" ht="12.5" hidden="1"/>
    <row r="517" ht="12.5" hidden="1"/>
    <row r="518" ht="12.5" hidden="1"/>
    <row r="519" ht="12.5" hidden="1"/>
    <row r="520" ht="12.5" hidden="1"/>
    <row r="521" ht="12.5" hidden="1"/>
    <row r="522" ht="12.5" hidden="1"/>
    <row r="523" ht="12.5" hidden="1"/>
    <row r="524" ht="12.5" hidden="1"/>
    <row r="525" ht="12.5" hidden="1"/>
    <row r="526" ht="12.5" hidden="1"/>
    <row r="527" ht="12.5" hidden="1"/>
    <row r="528" ht="12.5" hidden="1"/>
    <row r="529" ht="12.5" hidden="1"/>
    <row r="530" ht="12.5" hidden="1"/>
    <row r="531" ht="12.5" hidden="1"/>
    <row r="532" ht="12.5" hidden="1"/>
    <row r="533" ht="12.5" hidden="1"/>
    <row r="534" ht="12.5" hidden="1"/>
    <row r="535" ht="12.5" hidden="1"/>
    <row r="536" ht="12.5" hidden="1"/>
    <row r="537" ht="12.5" hidden="1"/>
    <row r="538" ht="12.5" hidden="1"/>
    <row r="539" ht="12.5" hidden="1"/>
    <row r="540" ht="12.5" hidden="1"/>
    <row r="541" ht="12.5" hidden="1"/>
    <row r="542" ht="12.5" hidden="1"/>
    <row r="543" ht="12.5" hidden="1"/>
    <row r="544" ht="12.5" hidden="1"/>
    <row r="545" ht="12.5" hidden="1"/>
    <row r="546" ht="12.5" hidden="1"/>
    <row r="547" ht="12.5" hidden="1"/>
    <row r="548" ht="12.5" hidden="1"/>
    <row r="549" ht="12.5" hidden="1"/>
    <row r="550" ht="12.5" hidden="1"/>
    <row r="551" ht="12.5" hidden="1"/>
    <row r="552" ht="12.5" hidden="1"/>
    <row r="553" ht="12.5" hidden="1"/>
    <row r="554" ht="12.5" hidden="1"/>
    <row r="555" ht="12.5" hidden="1"/>
    <row r="556" ht="12.5" hidden="1"/>
    <row r="557" ht="12.5" hidden="1"/>
    <row r="558" ht="12.5" hidden="1"/>
    <row r="559" ht="12.5" hidden="1"/>
    <row r="560" ht="12.5" hidden="1"/>
    <row r="561" ht="12.5" hidden="1"/>
    <row r="562" ht="12.5" hidden="1"/>
    <row r="563" ht="12.5" hidden="1"/>
    <row r="564" ht="12.5" hidden="1"/>
    <row r="565" ht="12.5" hidden="1"/>
    <row r="566" ht="12.5" hidden="1"/>
    <row r="567" ht="12.5" hidden="1"/>
    <row r="568" ht="12.5" hidden="1"/>
    <row r="569" ht="12.5" hidden="1"/>
    <row r="570" ht="12.5" hidden="1"/>
    <row r="571" ht="12.5" hidden="1"/>
    <row r="572" ht="12.5" hidden="1"/>
    <row r="573" ht="12.5" hidden="1"/>
    <row r="574" ht="12.5" hidden="1"/>
    <row r="575" ht="12.5" hidden="1"/>
    <row r="576" ht="12.5" hidden="1"/>
    <row r="577" ht="12.5" hidden="1"/>
    <row r="578" ht="12.5" hidden="1"/>
    <row r="579" ht="12.5" hidden="1"/>
    <row r="580" ht="12.5" hidden="1"/>
    <row r="581" ht="12.5" hidden="1"/>
    <row r="582" ht="12.5" hidden="1"/>
    <row r="583" ht="12.5" hidden="1"/>
    <row r="584" ht="12.5" hidden="1"/>
    <row r="585" ht="12.5" hidden="1"/>
    <row r="586" ht="12.5" hidden="1"/>
    <row r="587" ht="12.5" hidden="1"/>
    <row r="588" ht="12.5" hidden="1"/>
    <row r="589" ht="12.5" hidden="1"/>
    <row r="590" ht="12.5" hidden="1"/>
    <row r="591" ht="12.5" hidden="1"/>
    <row r="592" ht="12.5" hidden="1"/>
    <row r="593" ht="12.5" hidden="1"/>
    <row r="594" ht="12.5" hidden="1"/>
    <row r="595" ht="12.5" hidden="1"/>
    <row r="596" ht="12.5" hidden="1"/>
    <row r="597" ht="12.5" hidden="1"/>
    <row r="598" ht="12.5" hidden="1"/>
    <row r="599" ht="12.5" hidden="1"/>
    <row r="600" ht="12.5" hidden="1"/>
    <row r="601" ht="12.5" hidden="1"/>
    <row r="602" ht="12.5" hidden="1"/>
    <row r="603" ht="12.5" hidden="1"/>
    <row r="604" ht="12.5" hidden="1"/>
    <row r="605" ht="12.5" hidden="1"/>
    <row r="606" ht="12.5" hidden="1"/>
    <row r="607" ht="12.5" hidden="1"/>
    <row r="608" ht="12.5" hidden="1"/>
    <row r="609" ht="12.5" hidden="1"/>
    <row r="610" ht="12.5" hidden="1"/>
    <row r="611" ht="12.5" hidden="1"/>
    <row r="612" ht="12.5" hidden="1"/>
    <row r="613" ht="12.5" hidden="1"/>
    <row r="614" ht="12.5" hidden="1"/>
    <row r="615" ht="12.5" hidden="1"/>
    <row r="616" ht="12.5" hidden="1"/>
    <row r="617" ht="12.5" hidden="1"/>
    <row r="618" ht="12.5" hidden="1"/>
    <row r="619" ht="12.5" hidden="1"/>
    <row r="620" ht="12.5" hidden="1"/>
    <row r="621" ht="12.5" hidden="1"/>
    <row r="622" ht="12.5" hidden="1"/>
    <row r="623" ht="12.5" hidden="1"/>
    <row r="624" ht="12.5" hidden="1"/>
    <row r="625" ht="12.5" hidden="1"/>
    <row r="626" ht="12.5" hidden="1"/>
    <row r="627" ht="12.5" hidden="1"/>
    <row r="628" ht="12.5" hidden="1"/>
    <row r="629" ht="12.5" hidden="1"/>
    <row r="630" ht="12.5" hidden="1"/>
    <row r="631" ht="12.5" hidden="1"/>
    <row r="632" ht="12.5" hidden="1"/>
    <row r="633" ht="12.5" hidden="1"/>
    <row r="634" ht="12.5" hidden="1"/>
    <row r="635" ht="12.5" hidden="1"/>
    <row r="636" ht="12.5" hidden="1"/>
    <row r="637" ht="12.5" hidden="1"/>
    <row r="638" ht="12.5" hidden="1"/>
    <row r="639" ht="12.5" hidden="1"/>
    <row r="640" ht="12.5" hidden="1"/>
    <row r="641" ht="12.5" hidden="1"/>
    <row r="642" ht="12.5" hidden="1"/>
    <row r="643" ht="12.5" hidden="1"/>
    <row r="644" ht="12.5" hidden="1"/>
    <row r="645" ht="12.5" hidden="1"/>
    <row r="646" ht="12.5" hidden="1"/>
    <row r="647" ht="12.5" hidden="1"/>
    <row r="648" ht="12.5" hidden="1"/>
    <row r="649" ht="12.5" hidden="1"/>
    <row r="650" ht="12.5" hidden="1"/>
    <row r="651" ht="12.5" hidden="1"/>
    <row r="652" ht="12.5" hidden="1"/>
    <row r="653" ht="12.5" hidden="1"/>
    <row r="654" ht="12.5" hidden="1"/>
    <row r="655" ht="12.5" hidden="1"/>
    <row r="656" ht="12.5" hidden="1"/>
    <row r="657" ht="12.5" hidden="1"/>
    <row r="658" ht="12.5" hidden="1"/>
    <row r="659" ht="12.5" hidden="1"/>
    <row r="660" ht="12.5" hidden="1"/>
    <row r="661" ht="12.5" hidden="1"/>
    <row r="662" ht="12.5" hidden="1"/>
    <row r="663" ht="12.5" hidden="1"/>
    <row r="664" ht="12.5" hidden="1"/>
    <row r="665" ht="12.5" hidden="1"/>
    <row r="666" ht="12.5" hidden="1"/>
    <row r="667" ht="12.5" hidden="1"/>
    <row r="668" ht="12.5" hidden="1"/>
    <row r="669" ht="12.5" hidden="1"/>
    <row r="670" ht="12.5" hidden="1"/>
    <row r="671" ht="12.5" hidden="1"/>
    <row r="672" ht="12.5" hidden="1"/>
    <row r="673" ht="12.5" hidden="1"/>
    <row r="674" ht="12.5" hidden="1"/>
    <row r="675" ht="12.5" hidden="1"/>
    <row r="676" ht="12.5" hidden="1"/>
    <row r="677" ht="12.5" hidden="1"/>
    <row r="678" ht="12.5" hidden="1"/>
    <row r="679" ht="12.5" hidden="1"/>
    <row r="680" ht="12.5" hidden="1"/>
    <row r="681" ht="12.5" hidden="1"/>
    <row r="682" ht="12.5" hidden="1"/>
    <row r="683" ht="12.5" hidden="1"/>
    <row r="684" ht="12.5" hidden="1"/>
    <row r="685" ht="12.5" hidden="1"/>
    <row r="686" ht="12.5" hidden="1"/>
    <row r="687" ht="12.5" hidden="1"/>
    <row r="688" ht="12.5" hidden="1"/>
    <row r="689" ht="12.5" hidden="1"/>
    <row r="690" ht="12.5" hidden="1"/>
    <row r="691" ht="12.5" hidden="1"/>
    <row r="692" ht="12.5" hidden="1"/>
    <row r="693" ht="12.5" hidden="1"/>
    <row r="694" ht="12.5" hidden="1"/>
    <row r="695" ht="12.5" hidden="1"/>
    <row r="696" ht="12.5" hidden="1"/>
    <row r="697" ht="12.5" hidden="1"/>
    <row r="698" ht="12.5" hidden="1"/>
    <row r="699" ht="12.5" hidden="1"/>
    <row r="700" ht="12.5" hidden="1"/>
    <row r="701" ht="12.5" hidden="1"/>
    <row r="702" ht="12.5" hidden="1"/>
    <row r="703" ht="12.5" hidden="1"/>
    <row r="704" ht="12.5" hidden="1"/>
    <row r="705" ht="12.5" hidden="1"/>
    <row r="706" ht="12.5" hidden="1"/>
    <row r="707" ht="12.5" hidden="1"/>
    <row r="708" ht="12.5" hidden="1"/>
    <row r="709" ht="12.5" hidden="1"/>
    <row r="710" ht="12.5" hidden="1"/>
    <row r="711" ht="12.5" hidden="1"/>
    <row r="712" ht="12.5" hidden="1"/>
    <row r="713" ht="12.5" hidden="1"/>
    <row r="714" ht="12.5" hidden="1"/>
    <row r="715" ht="12.5" hidden="1"/>
    <row r="716" ht="12.5" hidden="1"/>
    <row r="717" ht="12.5" hidden="1"/>
    <row r="718" ht="12.5" hidden="1"/>
    <row r="719" ht="12.5" hidden="1"/>
    <row r="720" ht="12.5" hidden="1"/>
    <row r="721" ht="12.5" hidden="1"/>
    <row r="722" ht="12.5" hidden="1"/>
    <row r="723" ht="12.5" hidden="1"/>
    <row r="724" ht="12.5" hidden="1"/>
    <row r="725" ht="12.5" hidden="1"/>
    <row r="726" ht="12.5" hidden="1"/>
    <row r="727" ht="12.5" hidden="1"/>
    <row r="728" ht="12.5" hidden="1"/>
    <row r="729" ht="12.5" hidden="1"/>
    <row r="730" ht="12.5" hidden="1"/>
    <row r="731" ht="12.5" hidden="1"/>
    <row r="732" ht="12.5" hidden="1"/>
    <row r="733" ht="12.5" hidden="1"/>
    <row r="734" ht="12.5" hidden="1"/>
    <row r="735" ht="12.5" hidden="1"/>
    <row r="736" ht="12.5" hidden="1"/>
    <row r="737" ht="12.5" hidden="1"/>
    <row r="738" ht="12.5" hidden="1"/>
    <row r="739" ht="12.5" hidden="1"/>
    <row r="740" ht="12.5" hidden="1"/>
    <row r="741" ht="12.5" hidden="1"/>
    <row r="742" ht="12.5" hidden="1"/>
    <row r="743" ht="12.5" hidden="1"/>
    <row r="744" ht="12.5" hidden="1"/>
    <row r="745" ht="12.5" hidden="1"/>
    <row r="746" ht="12.5" hidden="1"/>
    <row r="747" ht="12.5" hidden="1"/>
    <row r="748" ht="12.5" hidden="1"/>
    <row r="749" ht="12.5" hidden="1"/>
    <row r="750" ht="12.5" hidden="1"/>
    <row r="751" ht="12.5" hidden="1"/>
    <row r="752" ht="12.5" hidden="1"/>
    <row r="753" ht="12.5" hidden="1"/>
    <row r="754" ht="12.5" hidden="1"/>
    <row r="755" ht="12.5" hidden="1"/>
    <row r="756" ht="12.5" hidden="1"/>
    <row r="757" ht="12.5" hidden="1"/>
    <row r="758" ht="12.5" hidden="1"/>
    <row r="759" ht="12.5" hidden="1"/>
    <row r="760" ht="12.5" hidden="1"/>
    <row r="761" ht="12.5" hidden="1"/>
    <row r="762" ht="12.5" hidden="1"/>
    <row r="763" ht="12.5" hidden="1"/>
    <row r="764" ht="12.5" hidden="1"/>
    <row r="765" ht="12.5" hidden="1"/>
    <row r="766" ht="12.5" hidden="1"/>
    <row r="767" ht="12.5" hidden="1"/>
    <row r="768" ht="12.5" hidden="1"/>
    <row r="769" ht="12.5" hidden="1"/>
    <row r="770" ht="12.5" hidden="1"/>
    <row r="771" ht="12.5" hidden="1"/>
    <row r="772" ht="12.5" hidden="1"/>
    <row r="773" ht="12.5" hidden="1"/>
    <row r="774" ht="12.5" hidden="1"/>
    <row r="775" ht="12.5" hidden="1"/>
    <row r="776" ht="12.5" hidden="1"/>
    <row r="777" ht="12.5" hidden="1"/>
    <row r="778" ht="12.5" hidden="1"/>
    <row r="779" ht="12.5" hidden="1"/>
    <row r="780" ht="12.5" hidden="1"/>
    <row r="781" ht="12.5" hidden="1"/>
    <row r="782" ht="12.5" hidden="1"/>
    <row r="783" ht="12.5" hidden="1"/>
    <row r="784" ht="12.5" hidden="1"/>
    <row r="785" ht="12.5" hidden="1"/>
    <row r="786" ht="12.5" hidden="1"/>
    <row r="787" ht="12.5" hidden="1"/>
    <row r="788" ht="12.5" hidden="1"/>
    <row r="789" ht="12.5" hidden="1"/>
    <row r="790" ht="12.5" hidden="1"/>
    <row r="791" ht="12.5" hidden="1"/>
    <row r="792" ht="12.5" hidden="1"/>
    <row r="793" ht="12.5" hidden="1"/>
    <row r="794" ht="12.5" hidden="1"/>
    <row r="795" ht="12.5" hidden="1"/>
    <row r="796" ht="12.5" hidden="1"/>
    <row r="797" ht="12.5" hidden="1"/>
    <row r="798" ht="12.5" hidden="1"/>
    <row r="799" ht="12.5" hidden="1"/>
    <row r="800" ht="12.5" hidden="1"/>
    <row r="801" ht="12.5" hidden="1"/>
    <row r="802" ht="12.5" hidden="1"/>
    <row r="803" ht="12.5" hidden="1"/>
    <row r="804" ht="12.5" hidden="1"/>
    <row r="805" ht="12.5" hidden="1"/>
    <row r="806" ht="12.5" hidden="1"/>
    <row r="807" ht="12.5" hidden="1"/>
    <row r="808" ht="12.5" hidden="1"/>
    <row r="809" ht="12.5" hidden="1"/>
    <row r="810" ht="12.5" hidden="1"/>
    <row r="811" ht="12.5" hidden="1"/>
    <row r="812" ht="12.5" hidden="1"/>
    <row r="813" ht="12.5" hidden="1"/>
    <row r="814" ht="12.5" hidden="1"/>
    <row r="815" ht="12.5" hidden="1"/>
    <row r="816" ht="12.5" hidden="1"/>
    <row r="817" ht="12.5" hidden="1"/>
    <row r="818" ht="12.5" hidden="1"/>
    <row r="819" ht="12.5" hidden="1"/>
    <row r="820" ht="12.5" hidden="1"/>
    <row r="821" ht="12.5" hidden="1"/>
    <row r="822" ht="12.5" hidden="1"/>
    <row r="823" ht="12.5" hidden="1"/>
    <row r="824" ht="12.5" hidden="1"/>
    <row r="825" ht="12.5" hidden="1"/>
    <row r="826" ht="12.5" hidden="1"/>
    <row r="827" ht="12.5" hidden="1"/>
    <row r="828" ht="12.5" hidden="1"/>
    <row r="829" ht="12.5" hidden="1"/>
    <row r="830" ht="12.5" hidden="1"/>
    <row r="831" ht="12.5" hidden="1"/>
    <row r="832" ht="12.5" hidden="1"/>
    <row r="833" ht="12.5" hidden="1"/>
    <row r="834" ht="12.5" hidden="1"/>
    <row r="835" ht="12.5" hidden="1"/>
    <row r="836" ht="12.5" hidden="1"/>
    <row r="837" ht="12.5" hidden="1"/>
    <row r="838" ht="12.5" hidden="1"/>
    <row r="839" ht="12.5" hidden="1"/>
    <row r="840" ht="12.5" hidden="1"/>
    <row r="841" ht="12.5" hidden="1"/>
    <row r="842" ht="12.5" hidden="1"/>
    <row r="843" ht="12.5" hidden="1"/>
    <row r="844" ht="12.5" hidden="1"/>
    <row r="845" ht="12.5" hidden="1"/>
    <row r="846" ht="12.5" hidden="1"/>
    <row r="847" ht="12.5" hidden="1"/>
    <row r="848" ht="12.5" hidden="1"/>
    <row r="849" ht="12.5" hidden="1"/>
    <row r="850" ht="12.5" hidden="1"/>
    <row r="851" ht="12.5" hidden="1"/>
    <row r="852" ht="12.5" hidden="1"/>
    <row r="853" ht="12.5" hidden="1"/>
    <row r="854" ht="12.5" hidden="1"/>
    <row r="855" ht="12.5" hidden="1"/>
    <row r="856" ht="12.5" hidden="1"/>
    <row r="857" ht="12.5" hidden="1"/>
    <row r="858" ht="12.5" hidden="1"/>
    <row r="859" ht="12.5" hidden="1"/>
    <row r="860" ht="12.5" hidden="1"/>
    <row r="861" ht="12.5" hidden="1"/>
    <row r="862" ht="12.5" hidden="1"/>
    <row r="863" ht="12.5" hidden="1"/>
    <row r="864" ht="12.5" hidden="1"/>
    <row r="865" ht="12.5" hidden="1"/>
    <row r="866" ht="12.5" hidden="1"/>
    <row r="867" ht="12.5" hidden="1"/>
    <row r="868" ht="12.5" hidden="1"/>
    <row r="869" ht="12.5" hidden="1"/>
    <row r="870" ht="12.5" hidden="1"/>
    <row r="871" ht="12.5" hidden="1"/>
    <row r="872" ht="12.5" hidden="1"/>
    <row r="873" ht="12.5" hidden="1"/>
    <row r="874" ht="12.5" hidden="1"/>
    <row r="875" ht="12.5" hidden="1"/>
    <row r="876" ht="12.5" hidden="1"/>
    <row r="877" ht="12.5" hidden="1"/>
    <row r="878" ht="12.5" hidden="1"/>
    <row r="879" ht="12.5" hidden="1"/>
    <row r="880" ht="12.5" hidden="1"/>
    <row r="881" ht="12.5" hidden="1"/>
    <row r="882" ht="12.5" hidden="1"/>
    <row r="883" ht="12.5" hidden="1"/>
    <row r="884" ht="12.5" hidden="1"/>
    <row r="885" ht="12.5" hidden="1"/>
    <row r="886" ht="12.5" hidden="1"/>
    <row r="887" ht="12.5" hidden="1"/>
    <row r="888" ht="12.5" hidden="1"/>
    <row r="889" ht="12.5" hidden="1"/>
    <row r="890" ht="12.5" hidden="1"/>
    <row r="891" ht="12.5" hidden="1"/>
    <row r="892" ht="12.5" hidden="1"/>
    <row r="893" ht="12.5" hidden="1"/>
    <row r="894" ht="12.5" hidden="1"/>
    <row r="895" ht="12.5" hidden="1"/>
    <row r="896" ht="12.5" hidden="1"/>
    <row r="897" ht="12.5" hidden="1"/>
    <row r="898" ht="12.5" hidden="1"/>
    <row r="899" ht="12.5" hidden="1"/>
    <row r="900" ht="12.5" hidden="1"/>
    <row r="901" ht="12.5" hidden="1"/>
    <row r="902" ht="12.5" hidden="1"/>
    <row r="903" ht="12.5" hidden="1"/>
    <row r="904" ht="12.5" hidden="1"/>
    <row r="905" ht="12.5" hidden="1"/>
    <row r="906" ht="12.5" hidden="1"/>
    <row r="907" ht="12.5" hidden="1"/>
    <row r="908" ht="12.5" hidden="1"/>
    <row r="909" ht="12.5" hidden="1"/>
    <row r="910" ht="12.5" hidden="1"/>
    <row r="911" ht="12.5" hidden="1"/>
    <row r="912" ht="12.5" hidden="1"/>
    <row r="913" ht="12.5" hidden="1"/>
    <row r="914" ht="12.5" hidden="1"/>
    <row r="915" ht="12.5" hidden="1"/>
    <row r="916" ht="12.5" hidden="1"/>
    <row r="917" ht="12.5" hidden="1"/>
    <row r="918" ht="12.5" hidden="1"/>
    <row r="919" ht="12.5" hidden="1"/>
    <row r="920" ht="12.5" hidden="1"/>
    <row r="921" ht="12.5" hidden="1"/>
    <row r="922" ht="12.5" hidden="1"/>
    <row r="923" ht="12.5" hidden="1"/>
    <row r="924" ht="12.5" hidden="1"/>
    <row r="925" ht="12.5" hidden="1"/>
    <row r="926" ht="12.5" hidden="1"/>
    <row r="927" ht="12.5" hidden="1"/>
    <row r="928" ht="12.5" hidden="1"/>
    <row r="929" ht="12.5" hidden="1"/>
    <row r="930" ht="12.5" hidden="1"/>
    <row r="931" ht="12.5" hidden="1"/>
    <row r="932" ht="12.5" hidden="1"/>
    <row r="933" ht="12.5" hidden="1"/>
    <row r="934" ht="12.5" hidden="1"/>
    <row r="935" ht="12.5" hidden="1"/>
    <row r="936" ht="12.5" hidden="1"/>
    <row r="937" ht="12.5" hidden="1"/>
    <row r="938" ht="12.5" hidden="1"/>
    <row r="939" ht="12.5" hidden="1"/>
    <row r="940" ht="12.5" hidden="1"/>
    <row r="941" ht="12.5" hidden="1"/>
    <row r="942" ht="12.5" hidden="1"/>
    <row r="943" ht="12.5" hidden="1"/>
    <row r="944" ht="12.5" hidden="1"/>
    <row r="945" ht="12.5" hidden="1"/>
    <row r="946" ht="12.5" hidden="1"/>
    <row r="947" ht="12.5" hidden="1"/>
    <row r="948" ht="12.5" hidden="1"/>
    <row r="949" ht="12.5" hidden="1"/>
    <row r="950" ht="12.5" hidden="1"/>
    <row r="951" ht="12.5" hidden="1"/>
    <row r="952" ht="12.5" hidden="1"/>
    <row r="953" ht="12.5" hidden="1"/>
    <row r="954" ht="12.5" hidden="1"/>
    <row r="955" ht="12.5" hidden="1"/>
    <row r="956" ht="12.5" hidden="1"/>
    <row r="957" ht="12.5" hidden="1"/>
    <row r="958" ht="12.5" hidden="1"/>
    <row r="959" ht="12.5" hidden="1"/>
    <row r="960" ht="12.5" hidden="1"/>
    <row r="961" ht="12.5" hidden="1"/>
    <row r="962" ht="12.5" hidden="1"/>
    <row r="963" ht="12.5" hidden="1"/>
    <row r="964" ht="12.5" hidden="1"/>
    <row r="965" ht="12.5" hidden="1"/>
    <row r="966" ht="12.5" hidden="1"/>
    <row r="967" ht="12.5" hidden="1"/>
    <row r="968" ht="12.5" hidden="1"/>
    <row r="969" ht="12.5" hidden="1"/>
    <row r="970" ht="12.5" hidden="1"/>
    <row r="971" ht="12.5" hidden="1"/>
    <row r="972" ht="12.5" hidden="1"/>
    <row r="973" ht="12.5" hidden="1"/>
    <row r="974" ht="12.5" hidden="1"/>
    <row r="975" ht="12.5" hidden="1"/>
    <row r="976" ht="12.5" hidden="1"/>
    <row r="977" ht="12.5" hidden="1"/>
    <row r="978" ht="12.5" hidden="1"/>
    <row r="979" ht="12.5" hidden="1"/>
    <row r="980" ht="12.5" hidden="1"/>
    <row r="981" ht="12.5" hidden="1"/>
    <row r="982" ht="12.5" hidden="1"/>
    <row r="983" ht="12.5" hidden="1"/>
    <row r="984" ht="12.5" hidden="1"/>
    <row r="985" ht="12.5" hidden="1"/>
    <row r="986" ht="12.5" hidden="1"/>
    <row r="987" ht="12.5" hidden="1"/>
    <row r="988" ht="12.5" hidden="1"/>
    <row r="989" ht="12.5" hidden="1"/>
    <row r="990" ht="12.5" hidden="1"/>
    <row r="991" ht="12.5" hidden="1"/>
    <row r="992" ht="12.5" hidden="1"/>
    <row r="993" ht="12.5" hidden="1"/>
    <row r="994" ht="12.5" hidden="1"/>
    <row r="995" ht="12.5" hidden="1"/>
    <row r="996" ht="12.5" hidden="1"/>
    <row r="997" ht="12.5" hidden="1"/>
    <row r="998" ht="12.5" hidden="1"/>
    <row r="999" ht="12.5" hidden="1"/>
    <row r="1000" ht="12.5" hidden="1"/>
    <row r="1001" ht="12.5" hidden="1"/>
    <row r="1002" ht="12.5" hidden="1"/>
    <row r="1003" ht="12.5" hidden="1"/>
    <row r="1004" ht="12.5" hidden="1"/>
    <row r="1005" ht="12.5" hidden="1"/>
    <row r="1006" ht="12.5" hidden="1"/>
    <row r="1007" ht="12.5" hidden="1"/>
    <row r="1008" ht="12.5" hidden="1"/>
    <row r="1009" ht="12.5" hidden="1"/>
    <row r="1010" ht="12.5" hidden="1"/>
    <row r="1011" ht="12.5" hidden="1"/>
    <row r="1012" ht="12.5" hidden="1"/>
    <row r="1013" ht="12.5" hidden="1"/>
    <row r="1014" ht="12.5" hidden="1"/>
    <row r="1015" ht="12.5" hidden="1"/>
    <row r="1016" ht="12.5" hidden="1"/>
    <row r="1017" ht="12.5" hidden="1"/>
    <row r="1018" ht="12.5" hidden="1"/>
    <row r="1019" ht="12.5" hidden="1"/>
    <row r="1020" ht="12.5" hidden="1"/>
    <row r="1021" ht="12.5" hidden="1"/>
    <row r="1022" ht="12.5" hidden="1"/>
  </sheetData>
  <mergeCells count="15">
    <mergeCell ref="G1:AB71"/>
    <mergeCell ref="A7:F8"/>
    <mergeCell ref="B3:F3"/>
    <mergeCell ref="F5:F6"/>
    <mergeCell ref="A16:F17"/>
    <mergeCell ref="F26:F31"/>
    <mergeCell ref="A24:F25"/>
    <mergeCell ref="A31:B31"/>
    <mergeCell ref="A33:E33"/>
    <mergeCell ref="A40:A41"/>
    <mergeCell ref="A1:F1"/>
    <mergeCell ref="A2:F2"/>
    <mergeCell ref="A4:F4"/>
    <mergeCell ref="A23:B23"/>
    <mergeCell ref="A15:B15"/>
  </mergeCells>
  <dataValidations count="3">
    <dataValidation type="list" allowBlank="1" sqref="B27:B30" xr:uid="{00000000-0002-0000-0500-000000000000}">
      <formula1>$A$59:$A$70</formula1>
    </dataValidation>
    <dataValidation type="list" allowBlank="1" sqref="B19:B22" xr:uid="{00000000-0002-0000-0500-000001000000}">
      <formula1>$A$42:$A$57</formula1>
    </dataValidation>
    <dataValidation type="list" allowBlank="1" sqref="B10:B14" xr:uid="{00000000-0002-0000-0500-000002000000}">
      <formula1>$A$35:$A$39</formula1>
    </dataValidation>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CE5CD"/>
    <outlinePr summaryBelow="0" summaryRight="0"/>
  </sheetPr>
  <dimension ref="A1:AA1049"/>
  <sheetViews>
    <sheetView zoomScale="115" zoomScaleNormal="115" workbookViewId="0">
      <selection activeCell="B12" sqref="B12"/>
    </sheetView>
  </sheetViews>
  <sheetFormatPr baseColWidth="10" defaultColWidth="0" defaultRowHeight="15.75" customHeight="1" zeroHeight="1"/>
  <cols>
    <col min="1" max="1" width="75.1796875" customWidth="1"/>
    <col min="2" max="2" width="50.1796875" customWidth="1"/>
    <col min="3" max="3" width="25.1796875" customWidth="1"/>
    <col min="4" max="4" width="35.54296875" bestFit="1" customWidth="1"/>
    <col min="5" max="6" width="25.1796875" customWidth="1"/>
    <col min="7" max="7" width="2.54296875" customWidth="1"/>
    <col min="8" max="26" width="12.54296875" hidden="1" customWidth="1"/>
    <col min="27" max="27" width="0" style="211" hidden="1" customWidth="1"/>
    <col min="28" max="16384" width="12.54296875" hidden="1"/>
  </cols>
  <sheetData>
    <row r="1" spans="1:7" ht="23">
      <c r="A1" s="231" t="s">
        <v>271</v>
      </c>
      <c r="B1" s="231"/>
      <c r="C1" s="231"/>
      <c r="D1" s="231"/>
      <c r="E1" s="231"/>
      <c r="F1" s="231"/>
      <c r="G1" s="231"/>
    </row>
    <row r="2" spans="1:7" ht="15.75" customHeight="1">
      <c r="A2" s="200"/>
      <c r="B2" s="200"/>
      <c r="C2" s="200"/>
      <c r="D2" s="200"/>
      <c r="E2" s="200"/>
      <c r="F2" s="200"/>
      <c r="G2" s="200"/>
    </row>
    <row r="3" spans="1:7" ht="13">
      <c r="A3" s="7" t="s">
        <v>21</v>
      </c>
      <c r="B3" s="200"/>
      <c r="C3" s="200"/>
      <c r="D3" s="200"/>
      <c r="E3" s="200"/>
      <c r="F3" s="200"/>
      <c r="G3" s="200"/>
    </row>
    <row r="4" spans="1:7" ht="15.75" customHeight="1">
      <c r="A4" s="200"/>
      <c r="B4" s="200"/>
      <c r="C4" s="200"/>
      <c r="D4" s="200"/>
      <c r="E4" s="200"/>
      <c r="F4" s="200"/>
      <c r="G4" s="200"/>
    </row>
    <row r="5" spans="1:7" ht="13">
      <c r="A5" s="8" t="s">
        <v>22</v>
      </c>
      <c r="C5" s="128" t="s">
        <v>272</v>
      </c>
      <c r="D5" s="128"/>
      <c r="E5" s="128"/>
      <c r="G5" s="200"/>
    </row>
    <row r="6" spans="1:7" ht="13">
      <c r="A6" s="8" t="s">
        <v>23</v>
      </c>
      <c r="B6" s="9"/>
      <c r="C6" s="129" t="s">
        <v>273</v>
      </c>
      <c r="D6" s="129"/>
      <c r="E6" s="129"/>
      <c r="G6" s="200"/>
    </row>
    <row r="7" spans="1:7" ht="15.75" customHeight="1">
      <c r="A7" s="200"/>
      <c r="B7" s="200"/>
      <c r="C7" s="200"/>
      <c r="D7" s="200"/>
      <c r="E7" s="200"/>
      <c r="F7" s="200"/>
      <c r="G7" s="200"/>
    </row>
    <row r="8" spans="1:7" ht="12.5">
      <c r="G8" s="200"/>
    </row>
    <row r="9" spans="1:7" ht="15.5">
      <c r="A9" s="172" t="s">
        <v>11</v>
      </c>
      <c r="B9" s="172"/>
      <c r="C9" s="173" t="s">
        <v>211</v>
      </c>
      <c r="D9" s="173" t="s">
        <v>212</v>
      </c>
      <c r="E9" s="173" t="s">
        <v>27</v>
      </c>
      <c r="F9" s="173" t="s">
        <v>5</v>
      </c>
      <c r="G9" s="200"/>
    </row>
    <row r="10" spans="1:7" ht="16.5">
      <c r="A10" s="137" t="s">
        <v>213</v>
      </c>
      <c r="B10" s="136" t="s">
        <v>220</v>
      </c>
      <c r="C10" s="136">
        <v>230</v>
      </c>
      <c r="D10" s="134">
        <f>IFERROR(VLOOKUP(B10,$A$46:$E$53,5,FALSE)," ")</f>
        <v>20</v>
      </c>
      <c r="E10" s="197">
        <f>IFERROR(C10*VLOOKUP(B10,$A$46:$B$53,2,FALSE)/D10," ")</f>
        <v>5060</v>
      </c>
      <c r="F10" s="140">
        <f>IFERROR(VLOOKUP(B10,$A$46:$D$53,4,FALSE)," ")</f>
        <v>4</v>
      </c>
      <c r="G10" s="200"/>
    </row>
    <row r="11" spans="1:7" ht="16.5">
      <c r="A11" s="75" t="s">
        <v>214</v>
      </c>
      <c r="B11" s="81"/>
      <c r="C11" s="81"/>
      <c r="D11" s="78" t="str">
        <f t="shared" ref="D11:D14" si="0">IFERROR(VLOOKUP(B11,$A$46:$E$53,5,FALSE)," ")</f>
        <v xml:space="preserve"> </v>
      </c>
      <c r="E11" s="198" t="str">
        <f t="shared" ref="E11:E14" si="1">IFERROR(C11*VLOOKUP(B11,$A$46:$B$53,2,FALSE)/D11," ")</f>
        <v xml:space="preserve"> </v>
      </c>
      <c r="F11" s="107" t="str">
        <f t="shared" ref="F11:F14" si="2">IFERROR(VLOOKUP(B11,$A$46:$D$53,4,FALSE)," ")</f>
        <v xml:space="preserve"> </v>
      </c>
      <c r="G11" s="200"/>
    </row>
    <row r="12" spans="1:7" ht="16.5">
      <c r="A12" s="75"/>
      <c r="B12" s="81"/>
      <c r="C12" s="81"/>
      <c r="D12" s="78" t="str">
        <f t="shared" si="0"/>
        <v xml:space="preserve"> </v>
      </c>
      <c r="E12" s="198" t="str">
        <f t="shared" si="1"/>
        <v xml:space="preserve"> </v>
      </c>
      <c r="F12" s="107" t="str">
        <f t="shared" si="2"/>
        <v xml:space="preserve"> </v>
      </c>
      <c r="G12" s="200"/>
    </row>
    <row r="13" spans="1:7" ht="16.5">
      <c r="A13" s="75"/>
      <c r="B13" s="81"/>
      <c r="C13" s="81"/>
      <c r="D13" s="78" t="str">
        <f t="shared" si="0"/>
        <v xml:space="preserve"> </v>
      </c>
      <c r="E13" s="198" t="str">
        <f t="shared" si="1"/>
        <v xml:space="preserve"> </v>
      </c>
      <c r="F13" s="107" t="str">
        <f t="shared" si="2"/>
        <v xml:space="preserve"> </v>
      </c>
      <c r="G13" s="200"/>
    </row>
    <row r="14" spans="1:7" ht="16.5">
      <c r="A14" s="75"/>
      <c r="B14" s="81"/>
      <c r="C14" s="81"/>
      <c r="D14" s="78" t="str">
        <f t="shared" si="0"/>
        <v xml:space="preserve"> </v>
      </c>
      <c r="E14" s="198" t="str">
        <f t="shared" si="1"/>
        <v xml:space="preserve"> </v>
      </c>
      <c r="F14" s="107" t="str">
        <f t="shared" si="2"/>
        <v xml:space="preserve"> </v>
      </c>
      <c r="G14" s="200"/>
    </row>
    <row r="15" spans="1:7" ht="13">
      <c r="A15" s="228"/>
      <c r="B15" s="211"/>
      <c r="C15" s="79" t="s">
        <v>6</v>
      </c>
      <c r="D15" s="79"/>
      <c r="E15" s="194">
        <f>SUM(E10:E14)</f>
        <v>5060</v>
      </c>
      <c r="F15" s="79" t="str">
        <f ca="1">IFERROR(__xludf.DUMMYFUNCTION("IFERROR(AVERAGE.WEIGHTED(F10:F14,E10:E14),"" "")")," ")</f>
        <v xml:space="preserve"> </v>
      </c>
      <c r="G15" s="200"/>
    </row>
    <row r="16" spans="1:7" ht="15.75" customHeight="1">
      <c r="A16" s="211"/>
      <c r="B16" s="211"/>
      <c r="C16" s="211"/>
      <c r="D16" s="211"/>
      <c r="E16" s="211"/>
      <c r="F16" s="211"/>
      <c r="G16" s="200"/>
    </row>
    <row r="17" spans="1:7" ht="12.5">
      <c r="A17" s="211"/>
      <c r="B17" s="211"/>
      <c r="C17" s="211"/>
      <c r="D17" s="211"/>
      <c r="E17" s="211"/>
      <c r="F17" s="211"/>
      <c r="G17" s="200"/>
    </row>
    <row r="18" spans="1:7" ht="15.5">
      <c r="A18" s="172" t="s">
        <v>264</v>
      </c>
      <c r="B18" s="172"/>
      <c r="C18" s="173" t="s">
        <v>73</v>
      </c>
      <c r="D18" s="173" t="s">
        <v>212</v>
      </c>
      <c r="E18" s="173" t="s">
        <v>27</v>
      </c>
      <c r="F18" s="173" t="s">
        <v>5</v>
      </c>
      <c r="G18" s="200"/>
    </row>
    <row r="19" spans="1:7" ht="16.5">
      <c r="A19" s="137" t="s">
        <v>215</v>
      </c>
      <c r="B19" s="136" t="s">
        <v>230</v>
      </c>
      <c r="C19" s="136">
        <v>2</v>
      </c>
      <c r="D19" s="138">
        <f>IFERROR(VLOOKUP(B19,$A$55:$E$70,5,FALSE)," ")</f>
        <v>5</v>
      </c>
      <c r="E19" s="195">
        <f>IFERROR(C19*VLOOKUP(B19,$A$56:$D$70,2,FALSE)/D19," ")</f>
        <v>1174</v>
      </c>
      <c r="F19" s="139">
        <f>IFERROR(VLOOKUP(B19,$A$56:$D$70,4,FALSE)," ")</f>
        <v>4</v>
      </c>
      <c r="G19" s="200"/>
    </row>
    <row r="20" spans="1:7" ht="16.5">
      <c r="A20" s="75" t="s">
        <v>216</v>
      </c>
      <c r="B20" s="81"/>
      <c r="C20" s="81"/>
      <c r="D20" s="130" t="str">
        <f t="shared" ref="D20:D23" si="3">IFERROR(VLOOKUP(B20,$A$55:$E$70,5,FALSE)," ")</f>
        <v xml:space="preserve"> </v>
      </c>
      <c r="E20" s="196" t="str">
        <f t="shared" ref="E20:E23" si="4">IFERROR(C20*VLOOKUP(B20,$A$56:$D$70,2,FALSE)/D20," ")</f>
        <v xml:space="preserve"> </v>
      </c>
      <c r="F20" s="131" t="str">
        <f t="shared" ref="F20:F23" si="5">IFERROR(VLOOKUP(B20,$A$56:$D$70,4,FALSE)," ")</f>
        <v xml:space="preserve"> </v>
      </c>
      <c r="G20" s="200"/>
    </row>
    <row r="21" spans="1:7" ht="16.5">
      <c r="A21" s="75"/>
      <c r="B21" s="81"/>
      <c r="C21" s="81"/>
      <c r="D21" s="130" t="str">
        <f t="shared" si="3"/>
        <v xml:space="preserve"> </v>
      </c>
      <c r="E21" s="196" t="str">
        <f t="shared" si="4"/>
        <v xml:space="preserve"> </v>
      </c>
      <c r="F21" s="131" t="str">
        <f t="shared" si="5"/>
        <v xml:space="preserve"> </v>
      </c>
      <c r="G21" s="200"/>
    </row>
    <row r="22" spans="1:7" ht="16.5">
      <c r="A22" s="75"/>
      <c r="B22" s="81"/>
      <c r="C22" s="81"/>
      <c r="D22" s="130" t="str">
        <f t="shared" si="3"/>
        <v xml:space="preserve"> </v>
      </c>
      <c r="E22" s="196" t="str">
        <f t="shared" si="4"/>
        <v xml:space="preserve"> </v>
      </c>
      <c r="F22" s="131" t="str">
        <f t="shared" si="5"/>
        <v xml:space="preserve"> </v>
      </c>
      <c r="G22" s="200"/>
    </row>
    <row r="23" spans="1:7" ht="16.5">
      <c r="A23" s="75"/>
      <c r="B23" s="81"/>
      <c r="C23" s="81"/>
      <c r="D23" s="130" t="str">
        <f t="shared" si="3"/>
        <v xml:space="preserve"> </v>
      </c>
      <c r="E23" s="196" t="str">
        <f t="shared" si="4"/>
        <v xml:space="preserve"> </v>
      </c>
      <c r="F23" s="131" t="str">
        <f t="shared" si="5"/>
        <v xml:space="preserve"> </v>
      </c>
      <c r="G23" s="200"/>
    </row>
    <row r="24" spans="1:7" ht="13">
      <c r="A24" s="228"/>
      <c r="B24" s="211"/>
      <c r="C24" s="79" t="s">
        <v>6</v>
      </c>
      <c r="D24" s="79"/>
      <c r="E24" s="194">
        <f>SUM(E19:E23)</f>
        <v>1174</v>
      </c>
      <c r="F24" s="79" t="str">
        <f ca="1">IFERROR(__xludf.DUMMYFUNCTION("IFERROR(AVERAGE.WEIGHTED(F19:F23,E19:E23),"" "")")," ")</f>
        <v xml:space="preserve"> </v>
      </c>
      <c r="G24" s="200"/>
    </row>
    <row r="25" spans="1:7" ht="13" customHeight="1">
      <c r="A25" s="228"/>
      <c r="B25" s="228"/>
      <c r="C25" s="228"/>
      <c r="D25" s="228"/>
      <c r="E25" s="228"/>
      <c r="F25" s="228"/>
      <c r="G25" s="200"/>
    </row>
    <row r="26" spans="1:7" ht="16.5" customHeight="1">
      <c r="A26" s="228"/>
      <c r="B26" s="228"/>
      <c r="C26" s="228"/>
      <c r="D26" s="228"/>
      <c r="E26" s="228"/>
      <c r="F26" s="228"/>
      <c r="G26" s="200"/>
    </row>
    <row r="27" spans="1:7" ht="15.5">
      <c r="A27" s="174" t="s">
        <v>19</v>
      </c>
      <c r="B27" s="174"/>
      <c r="C27" s="175" t="s">
        <v>73</v>
      </c>
      <c r="D27" s="175" t="s">
        <v>212</v>
      </c>
      <c r="E27" s="175" t="s">
        <v>27</v>
      </c>
      <c r="F27" s="175" t="s">
        <v>5</v>
      </c>
      <c r="G27" s="200"/>
    </row>
    <row r="28" spans="1:7" ht="16.5">
      <c r="A28" s="137" t="s">
        <v>283</v>
      </c>
      <c r="B28" s="136" t="s">
        <v>242</v>
      </c>
      <c r="C28" s="136">
        <v>120</v>
      </c>
      <c r="D28" s="135">
        <f>IFERROR(VLOOKUP(B28,$A$72:$E$75,5,FALSE)," ")</f>
        <v>7</v>
      </c>
      <c r="E28" s="192">
        <f>IFERROR(C28*VLOOKUP(B28,$A$72:$D$75,2,FALSE)/D28," ")</f>
        <v>318.85714285714283</v>
      </c>
      <c r="F28" s="141">
        <f>IFERROR(VLOOKUP(B28,$A$72:$D$75,4,FALSE)," ")</f>
        <v>1</v>
      </c>
      <c r="G28" s="200"/>
    </row>
    <row r="29" spans="1:7" ht="16.5">
      <c r="A29" s="75"/>
      <c r="B29" s="81"/>
      <c r="C29" s="81"/>
      <c r="D29" s="80" t="str">
        <f t="shared" ref="D29:D32" si="6">IFERROR(VLOOKUP(B29,$A$72:$E$75,5,FALSE)," ")</f>
        <v xml:space="preserve"> </v>
      </c>
      <c r="E29" s="193" t="str">
        <f t="shared" ref="E29:E32" si="7">IFERROR(C29*VLOOKUP(B29,$A$72:$D$75,2,FALSE)/D29," ")</f>
        <v xml:space="preserve"> </v>
      </c>
      <c r="F29" s="108" t="str">
        <f t="shared" ref="F29:F32" si="8">IFERROR(VLOOKUP(B29,$A$72:$D$75,4,FALSE)," ")</f>
        <v xml:space="preserve"> </v>
      </c>
      <c r="G29" s="200"/>
    </row>
    <row r="30" spans="1:7" ht="16.5">
      <c r="A30" s="75"/>
      <c r="B30" s="81"/>
      <c r="C30" s="81"/>
      <c r="D30" s="80" t="str">
        <f t="shared" si="6"/>
        <v xml:space="preserve"> </v>
      </c>
      <c r="E30" s="193" t="str">
        <f t="shared" si="7"/>
        <v xml:space="preserve"> </v>
      </c>
      <c r="F30" s="108" t="str">
        <f t="shared" si="8"/>
        <v xml:space="preserve"> </v>
      </c>
      <c r="G30" s="200"/>
    </row>
    <row r="31" spans="1:7" ht="16.5">
      <c r="A31" s="75"/>
      <c r="B31" s="81"/>
      <c r="C31" s="81"/>
      <c r="D31" s="80" t="str">
        <f t="shared" si="6"/>
        <v xml:space="preserve"> </v>
      </c>
      <c r="E31" s="193" t="str">
        <f t="shared" si="7"/>
        <v xml:space="preserve"> </v>
      </c>
      <c r="F31" s="108" t="str">
        <f t="shared" si="8"/>
        <v xml:space="preserve"> </v>
      </c>
      <c r="G31" s="200"/>
    </row>
    <row r="32" spans="1:7" ht="16.5">
      <c r="A32" s="75"/>
      <c r="B32" s="81"/>
      <c r="C32" s="81"/>
      <c r="D32" s="80" t="str">
        <f t="shared" si="6"/>
        <v xml:space="preserve"> </v>
      </c>
      <c r="E32" s="193" t="str">
        <f t="shared" si="7"/>
        <v xml:space="preserve"> </v>
      </c>
      <c r="F32" s="108" t="str">
        <f t="shared" si="8"/>
        <v xml:space="preserve"> </v>
      </c>
      <c r="G32" s="200"/>
    </row>
    <row r="33" spans="1:8" ht="13">
      <c r="A33" s="228"/>
      <c r="B33" s="211"/>
      <c r="C33" s="79" t="s">
        <v>6</v>
      </c>
      <c r="D33" s="79"/>
      <c r="E33" s="194">
        <f>SUM(E28:E32)</f>
        <v>318.85714285714283</v>
      </c>
      <c r="F33" s="79" t="str">
        <f ca="1">IFERROR(__xludf.DUMMYFUNCTION("IFERROR(AVERAGE.WEIGHTED(F27:F31,E27:E31),"" "")")," ")</f>
        <v xml:space="preserve"> </v>
      </c>
      <c r="G33" s="200"/>
    </row>
    <row r="34" spans="1:8" ht="13" customHeight="1">
      <c r="A34" s="228"/>
      <c r="B34" s="228"/>
      <c r="C34" s="228"/>
      <c r="D34" s="228"/>
      <c r="E34" s="228"/>
      <c r="F34" s="228"/>
      <c r="G34" s="200"/>
    </row>
    <row r="35" spans="1:8" ht="15.75" customHeight="1">
      <c r="A35" s="228"/>
      <c r="B35" s="228"/>
      <c r="C35" s="228"/>
      <c r="D35" s="228"/>
      <c r="E35" s="228"/>
      <c r="F35" s="228"/>
      <c r="G35" s="200"/>
    </row>
    <row r="36" spans="1:8" ht="15.5">
      <c r="A36" s="174" t="s">
        <v>20</v>
      </c>
      <c r="B36" s="174"/>
      <c r="C36" s="176" t="s">
        <v>73</v>
      </c>
      <c r="D36" s="176" t="s">
        <v>212</v>
      </c>
      <c r="E36" s="176" t="s">
        <v>27</v>
      </c>
      <c r="F36" s="176" t="s">
        <v>5</v>
      </c>
      <c r="G36" s="200"/>
    </row>
    <row r="37" spans="1:8" ht="16.5">
      <c r="A37" s="137" t="s">
        <v>290</v>
      </c>
      <c r="B37" s="136" t="s">
        <v>249</v>
      </c>
      <c r="C37" s="136">
        <v>1</v>
      </c>
      <c r="D37" s="135">
        <f>IFERROR(VLOOKUP(B37,$A$77:$E$92,5,FALSE)," ")</f>
        <v>5</v>
      </c>
      <c r="E37" s="192">
        <f>IFERROR(C37*VLOOKUP(B37,$A$77:$D$92,2,FALSE)/D37," ")</f>
        <v>31.8</v>
      </c>
      <c r="F37" s="141">
        <f>IFERROR(VLOOKUP(B37,$A$77:$D$92,4,FALSE)," ")</f>
        <v>5</v>
      </c>
      <c r="G37" s="200"/>
    </row>
    <row r="38" spans="1:8" ht="16.5">
      <c r="A38" s="75" t="s">
        <v>217</v>
      </c>
      <c r="B38" s="81"/>
      <c r="C38" s="81"/>
      <c r="D38" s="80" t="str">
        <f t="shared" ref="D38:D41" si="9">IFERROR(VLOOKUP(B38,$A$77:$E$92,5,FALSE)," ")</f>
        <v xml:space="preserve"> </v>
      </c>
      <c r="E38" s="193" t="str">
        <f t="shared" ref="E38:E41" si="10">IFERROR(C38*VLOOKUP(B38,$A$77:$D$92,2,FALSE)/D38," ")</f>
        <v xml:space="preserve"> </v>
      </c>
      <c r="F38" s="108" t="str">
        <f t="shared" ref="F38:F41" si="11">IFERROR(VLOOKUP(B38,$A$77:$D$92,4,FALSE)," ")</f>
        <v xml:space="preserve"> </v>
      </c>
      <c r="G38" s="200"/>
    </row>
    <row r="39" spans="1:8" ht="16.5">
      <c r="A39" s="75"/>
      <c r="B39" s="81"/>
      <c r="C39" s="81"/>
      <c r="D39" s="80" t="str">
        <f t="shared" si="9"/>
        <v xml:space="preserve"> </v>
      </c>
      <c r="E39" s="193" t="str">
        <f t="shared" si="10"/>
        <v xml:space="preserve"> </v>
      </c>
      <c r="F39" s="108" t="str">
        <f t="shared" si="11"/>
        <v xml:space="preserve"> </v>
      </c>
      <c r="G39" s="200"/>
    </row>
    <row r="40" spans="1:8" ht="16.5">
      <c r="A40" s="75"/>
      <c r="B40" s="81"/>
      <c r="C40" s="81"/>
      <c r="D40" s="80" t="str">
        <f t="shared" si="9"/>
        <v xml:space="preserve"> </v>
      </c>
      <c r="E40" s="193" t="str">
        <f t="shared" si="10"/>
        <v xml:space="preserve"> </v>
      </c>
      <c r="F40" s="108" t="str">
        <f t="shared" si="11"/>
        <v xml:space="preserve"> </v>
      </c>
      <c r="G40" s="200"/>
    </row>
    <row r="41" spans="1:8" ht="16.5">
      <c r="A41" s="75"/>
      <c r="B41" s="81"/>
      <c r="C41" s="81"/>
      <c r="D41" s="80" t="str">
        <f t="shared" si="9"/>
        <v xml:space="preserve"> </v>
      </c>
      <c r="E41" s="193" t="str">
        <f t="shared" si="10"/>
        <v xml:space="preserve"> </v>
      </c>
      <c r="F41" s="108" t="str">
        <f t="shared" si="11"/>
        <v xml:space="preserve"> </v>
      </c>
      <c r="G41" s="200"/>
    </row>
    <row r="42" spans="1:8" ht="13">
      <c r="A42" s="228"/>
      <c r="B42" s="211"/>
      <c r="C42" s="79" t="s">
        <v>6</v>
      </c>
      <c r="D42" s="79"/>
      <c r="E42" s="194">
        <f>SUM(E37:E41)</f>
        <v>31.8</v>
      </c>
      <c r="F42" s="79" t="str">
        <f ca="1">IFERROR(__xludf.DUMMYFUNCTION("IFERROR(AVERAGE.WEIGHTED(F35:F39,E35:E39),"" "")")," ")</f>
        <v xml:space="preserve"> </v>
      </c>
      <c r="G42" s="200"/>
    </row>
    <row r="43" spans="1:8" ht="15.75" customHeight="1">
      <c r="A43" s="200"/>
      <c r="B43" s="200"/>
      <c r="C43" s="200"/>
      <c r="D43" s="200"/>
      <c r="E43" s="200"/>
      <c r="F43" s="200"/>
      <c r="G43" s="200"/>
    </row>
    <row r="44" spans="1:8" ht="15.75" customHeight="1">
      <c r="A44" s="200"/>
      <c r="B44" s="200"/>
      <c r="C44" s="200"/>
      <c r="D44" s="200"/>
      <c r="E44" s="200"/>
      <c r="F44" s="200"/>
      <c r="G44" s="200"/>
    </row>
    <row r="45" spans="1:8" ht="13">
      <c r="A45" s="215" t="s">
        <v>39</v>
      </c>
      <c r="B45" s="200"/>
      <c r="C45" s="200"/>
      <c r="D45" s="200"/>
      <c r="E45" s="200"/>
      <c r="F45" s="48"/>
      <c r="G45" s="233"/>
      <c r="H45" s="49"/>
    </row>
    <row r="46" spans="1:8" ht="13">
      <c r="A46" s="82" t="s">
        <v>218</v>
      </c>
      <c r="B46" s="82" t="s">
        <v>41</v>
      </c>
      <c r="C46" s="82" t="s">
        <v>42</v>
      </c>
      <c r="D46" s="82" t="s">
        <v>5</v>
      </c>
      <c r="E46" s="109" t="s">
        <v>219</v>
      </c>
      <c r="F46" s="82" t="s">
        <v>43</v>
      </c>
      <c r="G46" s="200"/>
    </row>
    <row r="47" spans="1:8" ht="12.5">
      <c r="A47" s="110" t="s">
        <v>220</v>
      </c>
      <c r="B47" s="111">
        <v>440</v>
      </c>
      <c r="C47" s="112" t="s">
        <v>221</v>
      </c>
      <c r="D47" s="113">
        <v>4</v>
      </c>
      <c r="E47" s="114">
        <v>20</v>
      </c>
      <c r="F47" s="22" t="s">
        <v>46</v>
      </c>
      <c r="G47" s="200"/>
    </row>
    <row r="48" spans="1:8" ht="12.5">
      <c r="A48" s="115" t="s">
        <v>222</v>
      </c>
      <c r="B48" s="111">
        <v>319</v>
      </c>
      <c r="C48" s="112" t="s">
        <v>221</v>
      </c>
      <c r="D48" s="113">
        <v>2</v>
      </c>
      <c r="E48" s="114">
        <v>20</v>
      </c>
      <c r="F48" s="22" t="s">
        <v>46</v>
      </c>
      <c r="G48" s="200"/>
    </row>
    <row r="49" spans="1:8" ht="12.5">
      <c r="A49" s="115" t="s">
        <v>223</v>
      </c>
      <c r="B49" s="111">
        <v>73</v>
      </c>
      <c r="C49" s="112" t="s">
        <v>221</v>
      </c>
      <c r="D49" s="113">
        <v>2</v>
      </c>
      <c r="E49" s="114">
        <v>20</v>
      </c>
      <c r="F49" s="22" t="s">
        <v>46</v>
      </c>
      <c r="G49" s="200"/>
    </row>
    <row r="50" spans="1:8" ht="12.5">
      <c r="A50" s="115" t="s">
        <v>224</v>
      </c>
      <c r="B50" s="111">
        <v>165</v>
      </c>
      <c r="C50" s="112" t="s">
        <v>221</v>
      </c>
      <c r="D50" s="113">
        <v>2</v>
      </c>
      <c r="E50" s="114">
        <v>20</v>
      </c>
      <c r="F50" s="22" t="s">
        <v>46</v>
      </c>
      <c r="G50" s="200"/>
    </row>
    <row r="51" spans="1:8" ht="12.5">
      <c r="A51" s="115" t="s">
        <v>225</v>
      </c>
      <c r="B51" s="111">
        <v>656</v>
      </c>
      <c r="C51" s="112" t="s">
        <v>221</v>
      </c>
      <c r="D51" s="113">
        <v>4</v>
      </c>
      <c r="E51" s="114">
        <v>20</v>
      </c>
      <c r="F51" s="22" t="s">
        <v>46</v>
      </c>
      <c r="G51" s="200"/>
    </row>
    <row r="52" spans="1:8" ht="12.5">
      <c r="A52" s="115" t="s">
        <v>226</v>
      </c>
      <c r="B52" s="111">
        <v>220</v>
      </c>
      <c r="C52" s="112" t="s">
        <v>221</v>
      </c>
      <c r="D52" s="113">
        <v>4</v>
      </c>
      <c r="E52" s="114">
        <v>20</v>
      </c>
      <c r="F52" s="22" t="s">
        <v>46</v>
      </c>
      <c r="G52" s="200"/>
    </row>
    <row r="53" spans="1:8" ht="12.5">
      <c r="A53" s="116"/>
      <c r="B53" s="117"/>
      <c r="C53" s="118"/>
      <c r="D53" s="119"/>
      <c r="E53" s="120"/>
      <c r="F53" s="121"/>
      <c r="G53" s="200"/>
      <c r="H53" s="49"/>
    </row>
    <row r="54" spans="1:8" ht="13">
      <c r="A54" s="229" t="s">
        <v>20</v>
      </c>
      <c r="B54" s="93"/>
      <c r="C54" s="93"/>
      <c r="D54" s="93"/>
      <c r="E54" s="94"/>
      <c r="F54" s="48"/>
      <c r="G54" s="200"/>
      <c r="H54" s="49"/>
    </row>
    <row r="55" spans="1:8" ht="13">
      <c r="A55" s="232"/>
      <c r="B55" s="82" t="s">
        <v>41</v>
      </c>
      <c r="C55" s="82" t="s">
        <v>42</v>
      </c>
      <c r="D55" s="82" t="s">
        <v>5</v>
      </c>
      <c r="E55" s="1"/>
      <c r="F55" s="82" t="s">
        <v>43</v>
      </c>
      <c r="G55" s="200"/>
      <c r="H55" s="49"/>
    </row>
    <row r="56" spans="1:8" ht="12.5">
      <c r="A56" s="83" t="s">
        <v>227</v>
      </c>
      <c r="B56" s="102">
        <v>169</v>
      </c>
      <c r="C56" s="83" t="s">
        <v>181</v>
      </c>
      <c r="D56" s="85">
        <v>4</v>
      </c>
      <c r="E56" s="114">
        <v>3</v>
      </c>
      <c r="F56" s="22" t="s">
        <v>46</v>
      </c>
      <c r="G56" s="200"/>
      <c r="H56" s="49"/>
    </row>
    <row r="57" spans="1:8" ht="12.5">
      <c r="A57" s="122" t="s">
        <v>228</v>
      </c>
      <c r="B57" s="102">
        <v>156</v>
      </c>
      <c r="C57" s="83" t="s">
        <v>181</v>
      </c>
      <c r="D57" s="85">
        <v>4</v>
      </c>
      <c r="E57" s="114">
        <v>3</v>
      </c>
      <c r="F57" s="22" t="s">
        <v>46</v>
      </c>
      <c r="G57" s="200"/>
      <c r="H57" s="49"/>
    </row>
    <row r="58" spans="1:8" ht="12.5">
      <c r="A58" s="123" t="s">
        <v>229</v>
      </c>
      <c r="B58" s="101">
        <v>63.2</v>
      </c>
      <c r="C58" s="83" t="s">
        <v>181</v>
      </c>
      <c r="D58" s="85">
        <v>4</v>
      </c>
      <c r="E58" s="114">
        <v>3</v>
      </c>
      <c r="F58" s="22" t="s">
        <v>46</v>
      </c>
      <c r="G58" s="200"/>
      <c r="H58" s="49"/>
    </row>
    <row r="59" spans="1:8" ht="12.5">
      <c r="A59" s="83" t="s">
        <v>230</v>
      </c>
      <c r="B59" s="102">
        <v>2935</v>
      </c>
      <c r="C59" s="83" t="s">
        <v>181</v>
      </c>
      <c r="D59" s="85">
        <v>4</v>
      </c>
      <c r="E59" s="114">
        <v>5</v>
      </c>
      <c r="F59" s="22" t="s">
        <v>46</v>
      </c>
      <c r="G59" s="200"/>
      <c r="H59" s="49"/>
    </row>
    <row r="60" spans="1:8" ht="12.5">
      <c r="A60" s="83" t="s">
        <v>231</v>
      </c>
      <c r="B60" s="102">
        <v>145</v>
      </c>
      <c r="C60" s="83" t="s">
        <v>181</v>
      </c>
      <c r="D60" s="85">
        <v>4</v>
      </c>
      <c r="E60" s="114">
        <v>5</v>
      </c>
      <c r="F60" s="22" t="s">
        <v>46</v>
      </c>
      <c r="G60" s="200"/>
      <c r="H60" s="49"/>
    </row>
    <row r="61" spans="1:8" ht="12.5">
      <c r="A61" s="83" t="s">
        <v>232</v>
      </c>
      <c r="B61" s="102">
        <v>600</v>
      </c>
      <c r="C61" s="83" t="s">
        <v>181</v>
      </c>
      <c r="D61" s="85">
        <v>5</v>
      </c>
      <c r="E61" s="114">
        <v>5</v>
      </c>
      <c r="F61" s="22" t="s">
        <v>46</v>
      </c>
      <c r="G61" s="200"/>
      <c r="H61" s="49"/>
    </row>
    <row r="62" spans="1:8" ht="12.5">
      <c r="A62" s="83" t="s">
        <v>233</v>
      </c>
      <c r="B62" s="102">
        <v>371</v>
      </c>
      <c r="C62" s="83" t="s">
        <v>181</v>
      </c>
      <c r="D62" s="85">
        <v>4</v>
      </c>
      <c r="E62" s="114">
        <v>5</v>
      </c>
      <c r="F62" s="22" t="s">
        <v>46</v>
      </c>
      <c r="G62" s="200"/>
      <c r="H62" s="49"/>
    </row>
    <row r="63" spans="1:8" ht="12.5">
      <c r="A63" s="83" t="s">
        <v>234</v>
      </c>
      <c r="B63" s="103">
        <v>2.78</v>
      </c>
      <c r="C63" s="83" t="s">
        <v>181</v>
      </c>
      <c r="D63" s="85">
        <v>5</v>
      </c>
      <c r="E63" s="114">
        <v>3</v>
      </c>
      <c r="F63" s="22" t="s">
        <v>46</v>
      </c>
      <c r="G63" s="200"/>
      <c r="H63" s="49"/>
    </row>
    <row r="64" spans="1:8" ht="12.5">
      <c r="A64" s="83" t="s">
        <v>235</v>
      </c>
      <c r="B64" s="101">
        <v>80.7</v>
      </c>
      <c r="C64" s="83" t="s">
        <v>181</v>
      </c>
      <c r="D64" s="85">
        <v>2</v>
      </c>
      <c r="E64" s="114">
        <v>5</v>
      </c>
      <c r="F64" s="22" t="s">
        <v>46</v>
      </c>
      <c r="G64" s="200"/>
      <c r="H64" s="49"/>
    </row>
    <row r="65" spans="1:8" ht="12.5">
      <c r="A65" s="83" t="s">
        <v>236</v>
      </c>
      <c r="B65" s="102">
        <v>500</v>
      </c>
      <c r="C65" s="83" t="s">
        <v>181</v>
      </c>
      <c r="D65" s="85">
        <v>2</v>
      </c>
      <c r="E65" s="114">
        <v>5</v>
      </c>
      <c r="F65" s="22" t="s">
        <v>46</v>
      </c>
      <c r="G65" s="200"/>
      <c r="H65" s="49"/>
    </row>
    <row r="66" spans="1:8" ht="19.5" customHeight="1">
      <c r="A66" s="83" t="s">
        <v>237</v>
      </c>
      <c r="B66" s="102">
        <v>123</v>
      </c>
      <c r="C66" s="83" t="s">
        <v>181</v>
      </c>
      <c r="D66" s="85">
        <v>4</v>
      </c>
      <c r="E66" s="114">
        <v>5</v>
      </c>
      <c r="F66" s="22" t="s">
        <v>46</v>
      </c>
      <c r="G66" s="200"/>
      <c r="H66" s="49"/>
    </row>
    <row r="67" spans="1:8" ht="12.5">
      <c r="A67" s="83" t="s">
        <v>238</v>
      </c>
      <c r="B67" s="103">
        <v>8.98</v>
      </c>
      <c r="C67" s="83" t="s">
        <v>181</v>
      </c>
      <c r="D67" s="85">
        <v>4</v>
      </c>
      <c r="E67" s="114">
        <v>5</v>
      </c>
      <c r="F67" s="22" t="s">
        <v>46</v>
      </c>
      <c r="G67" s="200"/>
      <c r="H67" s="49"/>
    </row>
    <row r="68" spans="1:8" ht="12.5">
      <c r="A68" s="83" t="s">
        <v>239</v>
      </c>
      <c r="B68" s="102">
        <v>32.799999999999997</v>
      </c>
      <c r="C68" s="83" t="s">
        <v>181</v>
      </c>
      <c r="D68" s="85">
        <v>4</v>
      </c>
      <c r="E68" s="114">
        <v>3</v>
      </c>
      <c r="F68" s="22" t="s">
        <v>46</v>
      </c>
      <c r="G68" s="200"/>
      <c r="H68" s="49"/>
    </row>
    <row r="69" spans="1:8" ht="12.5">
      <c r="A69" s="83" t="s">
        <v>240</v>
      </c>
      <c r="B69" s="102">
        <v>248</v>
      </c>
      <c r="C69" s="83" t="s">
        <v>181</v>
      </c>
      <c r="D69" s="85">
        <v>4</v>
      </c>
      <c r="E69" s="114">
        <v>3</v>
      </c>
      <c r="F69" s="22" t="s">
        <v>46</v>
      </c>
      <c r="G69" s="200"/>
      <c r="H69" s="49"/>
    </row>
    <row r="70" spans="1:8" ht="12.5">
      <c r="A70" s="83" t="s">
        <v>241</v>
      </c>
      <c r="B70" s="101">
        <v>87.9</v>
      </c>
      <c r="C70" s="83" t="s">
        <v>181</v>
      </c>
      <c r="D70" s="85">
        <v>4</v>
      </c>
      <c r="E70" s="114">
        <v>3</v>
      </c>
      <c r="F70" s="22" t="s">
        <v>46</v>
      </c>
      <c r="G70" s="200"/>
      <c r="H70" s="49"/>
    </row>
    <row r="71" spans="1:8" ht="12.5">
      <c r="A71" s="83"/>
      <c r="B71" s="95"/>
      <c r="C71" s="83"/>
      <c r="D71" s="85"/>
      <c r="E71" s="114"/>
      <c r="F71" s="22"/>
      <c r="G71" s="200"/>
      <c r="H71" s="49"/>
    </row>
    <row r="72" spans="1:8" ht="12.5">
      <c r="A72" s="83" t="s">
        <v>284</v>
      </c>
      <c r="B72" s="86">
        <v>60.1</v>
      </c>
      <c r="C72" s="67" t="s">
        <v>181</v>
      </c>
      <c r="D72" s="85">
        <v>2</v>
      </c>
      <c r="E72" s="114">
        <v>7</v>
      </c>
      <c r="F72" s="22" t="s">
        <v>46</v>
      </c>
      <c r="G72" s="200"/>
      <c r="H72" s="49"/>
    </row>
    <row r="73" spans="1:8" ht="12.5">
      <c r="A73" s="83" t="s">
        <v>285</v>
      </c>
      <c r="B73" s="124">
        <v>907</v>
      </c>
      <c r="C73" s="67" t="s">
        <v>181</v>
      </c>
      <c r="D73" s="85">
        <v>1</v>
      </c>
      <c r="E73" s="114">
        <v>7</v>
      </c>
      <c r="F73" s="22" t="s">
        <v>46</v>
      </c>
      <c r="G73" s="200"/>
      <c r="H73" s="49"/>
    </row>
    <row r="74" spans="1:8" ht="12.5">
      <c r="A74" s="83" t="s">
        <v>242</v>
      </c>
      <c r="B74" s="84">
        <v>18.600000000000001</v>
      </c>
      <c r="C74" s="67" t="s">
        <v>181</v>
      </c>
      <c r="D74" s="85">
        <v>1</v>
      </c>
      <c r="E74" s="114">
        <v>7</v>
      </c>
      <c r="F74" s="22" t="s">
        <v>46</v>
      </c>
      <c r="G74" s="200"/>
      <c r="H74" s="49"/>
    </row>
    <row r="75" spans="1:8" ht="12.5">
      <c r="A75" s="83" t="s">
        <v>243</v>
      </c>
      <c r="B75" s="84">
        <v>34.4</v>
      </c>
      <c r="C75" s="67" t="s">
        <v>181</v>
      </c>
      <c r="D75" s="85">
        <v>1</v>
      </c>
      <c r="E75" s="114">
        <v>7</v>
      </c>
      <c r="F75" s="22" t="s">
        <v>46</v>
      </c>
      <c r="G75" s="200"/>
      <c r="H75" s="49"/>
    </row>
    <row r="76" spans="1:8" ht="12.5">
      <c r="A76" s="83"/>
      <c r="B76" s="95"/>
      <c r="C76" s="83"/>
      <c r="D76" s="85"/>
      <c r="E76" s="114"/>
      <c r="F76" s="22"/>
      <c r="G76" s="200"/>
      <c r="H76" s="49"/>
    </row>
    <row r="77" spans="1:8" ht="12.5">
      <c r="A77" s="83" t="s">
        <v>244</v>
      </c>
      <c r="B77" s="102">
        <v>209</v>
      </c>
      <c r="C77" s="83" t="s">
        <v>181</v>
      </c>
      <c r="D77" s="85">
        <v>3</v>
      </c>
      <c r="E77" s="114">
        <v>10</v>
      </c>
      <c r="F77" s="22" t="s">
        <v>46</v>
      </c>
      <c r="G77" s="200"/>
      <c r="H77" s="49"/>
    </row>
    <row r="78" spans="1:8" ht="12.5">
      <c r="A78" s="83" t="s">
        <v>245</v>
      </c>
      <c r="B78" s="101">
        <v>70.099999999999994</v>
      </c>
      <c r="C78" s="83" t="s">
        <v>181</v>
      </c>
      <c r="D78" s="85">
        <v>3</v>
      </c>
      <c r="E78" s="114">
        <v>10</v>
      </c>
      <c r="F78" s="22" t="s">
        <v>46</v>
      </c>
      <c r="G78" s="200"/>
      <c r="H78" s="49"/>
    </row>
    <row r="79" spans="1:8" ht="12.5">
      <c r="A79" s="83" t="s">
        <v>246</v>
      </c>
      <c r="B79" s="101">
        <v>9.9</v>
      </c>
      <c r="C79" s="83" t="s">
        <v>181</v>
      </c>
      <c r="D79" s="85">
        <v>4</v>
      </c>
      <c r="E79" s="114">
        <v>5</v>
      </c>
      <c r="F79" s="22" t="s">
        <v>46</v>
      </c>
      <c r="G79" s="200"/>
      <c r="H79" s="49"/>
    </row>
    <row r="80" spans="1:8" ht="12.5">
      <c r="A80" s="83" t="s">
        <v>247</v>
      </c>
      <c r="B80" s="101">
        <v>98.4</v>
      </c>
      <c r="C80" s="83" t="s">
        <v>181</v>
      </c>
      <c r="D80" s="85">
        <v>5</v>
      </c>
      <c r="E80" s="114">
        <v>5</v>
      </c>
      <c r="F80" s="22" t="s">
        <v>46</v>
      </c>
      <c r="G80" s="200"/>
      <c r="H80" s="49"/>
    </row>
    <row r="81" spans="1:8" ht="12.5">
      <c r="A81" s="83" t="s">
        <v>248</v>
      </c>
      <c r="B81" s="83">
        <v>83</v>
      </c>
      <c r="C81" s="83" t="s">
        <v>181</v>
      </c>
      <c r="D81" s="85">
        <v>3</v>
      </c>
      <c r="E81" s="114">
        <v>5</v>
      </c>
      <c r="F81" s="83" t="s">
        <v>46</v>
      </c>
      <c r="G81" s="200"/>
      <c r="H81" s="49"/>
    </row>
    <row r="82" spans="1:8" ht="12.5">
      <c r="A82" s="83" t="s">
        <v>249</v>
      </c>
      <c r="B82" s="83">
        <v>159</v>
      </c>
      <c r="C82" s="83" t="s">
        <v>181</v>
      </c>
      <c r="D82" s="85">
        <v>5</v>
      </c>
      <c r="E82" s="114">
        <v>5</v>
      </c>
      <c r="F82" s="83" t="s">
        <v>46</v>
      </c>
      <c r="G82" s="200"/>
      <c r="H82" s="49"/>
    </row>
    <row r="83" spans="1:8" ht="12.5">
      <c r="A83" s="83" t="s">
        <v>250</v>
      </c>
      <c r="B83" s="83">
        <v>31.9</v>
      </c>
      <c r="C83" s="83" t="s">
        <v>181</v>
      </c>
      <c r="D83" s="85">
        <v>5</v>
      </c>
      <c r="E83" s="114">
        <v>5</v>
      </c>
      <c r="F83" s="83" t="s">
        <v>46</v>
      </c>
      <c r="G83" s="200"/>
      <c r="H83" s="49"/>
    </row>
    <row r="84" spans="1:8" ht="12.5">
      <c r="A84" s="83" t="s">
        <v>251</v>
      </c>
      <c r="B84" s="83">
        <v>22.5</v>
      </c>
      <c r="C84" s="83" t="s">
        <v>181</v>
      </c>
      <c r="D84" s="85">
        <v>5</v>
      </c>
      <c r="E84" s="114">
        <v>5</v>
      </c>
      <c r="F84" s="83" t="s">
        <v>46</v>
      </c>
      <c r="G84" s="200"/>
      <c r="H84" s="49"/>
    </row>
    <row r="85" spans="1:8" ht="12.5">
      <c r="A85" s="83" t="s">
        <v>252</v>
      </c>
      <c r="B85" s="83">
        <v>961</v>
      </c>
      <c r="C85" s="83" t="s">
        <v>181</v>
      </c>
      <c r="D85" s="85">
        <v>2</v>
      </c>
      <c r="E85" s="114">
        <v>5</v>
      </c>
      <c r="F85" s="83" t="s">
        <v>46</v>
      </c>
      <c r="G85" s="200"/>
      <c r="H85" s="49"/>
    </row>
    <row r="86" spans="1:8" ht="12.5">
      <c r="A86" s="83" t="s">
        <v>253</v>
      </c>
      <c r="B86" s="83">
        <v>865</v>
      </c>
      <c r="C86" s="83" t="s">
        <v>181</v>
      </c>
      <c r="D86" s="85">
        <v>2</v>
      </c>
      <c r="E86" s="114">
        <v>5</v>
      </c>
      <c r="F86" s="83" t="s">
        <v>46</v>
      </c>
      <c r="G86" s="200"/>
      <c r="H86" s="49"/>
    </row>
    <row r="87" spans="1:8" ht="12.5">
      <c r="A87" s="83" t="s">
        <v>254</v>
      </c>
      <c r="B87" s="83">
        <v>271</v>
      </c>
      <c r="C87" s="83" t="s">
        <v>181</v>
      </c>
      <c r="D87" s="85">
        <v>2</v>
      </c>
      <c r="E87" s="114">
        <v>5</v>
      </c>
      <c r="F87" s="83" t="s">
        <v>46</v>
      </c>
      <c r="G87" s="200"/>
      <c r="H87" s="49"/>
    </row>
    <row r="88" spans="1:8" ht="12.5">
      <c r="A88" s="83" t="s">
        <v>255</v>
      </c>
      <c r="B88" s="83">
        <v>342</v>
      </c>
      <c r="C88" s="83" t="s">
        <v>181</v>
      </c>
      <c r="D88" s="85">
        <v>2</v>
      </c>
      <c r="E88" s="114">
        <v>5</v>
      </c>
      <c r="F88" s="83" t="s">
        <v>46</v>
      </c>
      <c r="G88" s="200"/>
      <c r="H88" s="49"/>
    </row>
    <row r="89" spans="1:8" ht="12.5">
      <c r="A89" s="83" t="s">
        <v>256</v>
      </c>
      <c r="B89" s="83">
        <v>301</v>
      </c>
      <c r="C89" s="83" t="s">
        <v>181</v>
      </c>
      <c r="D89" s="85">
        <v>2</v>
      </c>
      <c r="E89" s="114">
        <v>5</v>
      </c>
      <c r="F89" s="83" t="s">
        <v>46</v>
      </c>
      <c r="G89" s="200"/>
      <c r="H89" s="49"/>
    </row>
    <row r="90" spans="1:8" ht="12.5">
      <c r="A90" s="83" t="s">
        <v>257</v>
      </c>
      <c r="B90" s="83">
        <v>415</v>
      </c>
      <c r="C90" s="83" t="s">
        <v>181</v>
      </c>
      <c r="D90" s="85">
        <v>2</v>
      </c>
      <c r="E90" s="114">
        <v>5</v>
      </c>
      <c r="F90" s="83" t="s">
        <v>46</v>
      </c>
      <c r="G90" s="200"/>
      <c r="H90" s="49"/>
    </row>
    <row r="91" spans="1:8" ht="12.5">
      <c r="A91" s="83" t="s">
        <v>258</v>
      </c>
      <c r="B91" s="83">
        <v>300</v>
      </c>
      <c r="C91" s="83" t="s">
        <v>181</v>
      </c>
      <c r="D91" s="85">
        <v>2</v>
      </c>
      <c r="E91" s="114">
        <v>5</v>
      </c>
      <c r="F91" s="83" t="s">
        <v>46</v>
      </c>
      <c r="G91" s="200"/>
      <c r="H91" s="49"/>
    </row>
    <row r="92" spans="1:8" ht="12.5">
      <c r="A92" s="83" t="s">
        <v>259</v>
      </c>
      <c r="B92" s="83">
        <v>43.4</v>
      </c>
      <c r="C92" s="83" t="s">
        <v>181</v>
      </c>
      <c r="D92" s="85">
        <v>4</v>
      </c>
      <c r="E92" s="114"/>
      <c r="F92" s="83"/>
      <c r="G92" s="200"/>
      <c r="H92" s="49"/>
    </row>
    <row r="93" spans="1:8" ht="12.5">
      <c r="A93" s="76"/>
      <c r="B93" s="104"/>
      <c r="C93" s="76"/>
      <c r="D93" s="105"/>
      <c r="E93" s="11"/>
      <c r="F93" s="76"/>
      <c r="G93" s="200"/>
      <c r="H93" s="49"/>
    </row>
    <row r="94" spans="1:8" ht="12.5">
      <c r="A94" s="199"/>
      <c r="B94" s="200"/>
      <c r="C94" s="200"/>
      <c r="D94" s="200"/>
      <c r="E94" s="200"/>
      <c r="F94" s="200"/>
      <c r="G94" s="200"/>
    </row>
    <row r="95" spans="1:8" ht="12.5" hidden="1" customHeight="1"/>
    <row r="96" spans="1:8" ht="12.5" hidden="1" customHeight="1"/>
    <row r="97" ht="12.5" hidden="1" customHeight="1"/>
    <row r="98" ht="12.5" hidden="1" customHeight="1"/>
    <row r="99" ht="12.5" hidden="1" customHeight="1"/>
    <row r="100" ht="12.5" hidden="1" customHeight="1"/>
    <row r="101" ht="12.5" hidden="1" customHeight="1"/>
    <row r="102" ht="12.5" hidden="1" customHeight="1"/>
    <row r="103" ht="12.5" hidden="1" customHeight="1"/>
    <row r="104" ht="12.5" hidden="1" customHeight="1"/>
    <row r="105" ht="12.5" hidden="1" customHeight="1"/>
    <row r="106" ht="12.5" hidden="1" customHeight="1"/>
    <row r="107" ht="12.5" hidden="1" customHeight="1"/>
    <row r="108" ht="12.5" hidden="1" customHeight="1"/>
    <row r="109" ht="12.5" hidden="1" customHeight="1"/>
    <row r="110" ht="12.5" hidden="1" customHeight="1"/>
    <row r="111" ht="12.5" hidden="1" customHeight="1"/>
    <row r="112" ht="12.5" hidden="1" customHeight="1"/>
    <row r="113" ht="12.5" hidden="1" customHeight="1"/>
    <row r="114" ht="12.5" hidden="1" customHeight="1"/>
    <row r="115" ht="12.5" hidden="1" customHeight="1"/>
    <row r="116" ht="12.5" hidden="1" customHeight="1"/>
    <row r="117" ht="12.5" hidden="1" customHeight="1"/>
    <row r="118" ht="12.5" hidden="1" customHeight="1"/>
    <row r="119" ht="12.5" hidden="1" customHeight="1"/>
    <row r="120" ht="12.5" hidden="1" customHeight="1"/>
    <row r="121" ht="12.5" hidden="1" customHeight="1"/>
    <row r="122" ht="12.5" hidden="1" customHeight="1"/>
    <row r="123" ht="12.5" hidden="1" customHeight="1"/>
    <row r="124" ht="12.5" hidden="1" customHeight="1"/>
    <row r="125" ht="12.5" hidden="1" customHeight="1"/>
    <row r="126" ht="12.5" hidden="1" customHeight="1"/>
    <row r="127" ht="12.5" hidden="1" customHeight="1"/>
    <row r="128" ht="12.5" hidden="1" customHeight="1"/>
    <row r="129" ht="12.5" hidden="1" customHeight="1"/>
    <row r="130" ht="12.5" hidden="1" customHeight="1"/>
    <row r="131" ht="12.5" hidden="1" customHeight="1"/>
    <row r="132" ht="12.5" hidden="1" customHeight="1"/>
    <row r="133" ht="12.5" hidden="1" customHeight="1"/>
    <row r="134" ht="12.5" hidden="1" customHeight="1"/>
    <row r="135" ht="12.5" hidden="1" customHeight="1"/>
    <row r="136" ht="12.5" hidden="1" customHeight="1"/>
    <row r="137" ht="12.5" hidden="1" customHeight="1"/>
    <row r="138" ht="12.5" hidden="1" customHeight="1"/>
    <row r="139" ht="12.5" hidden="1" customHeight="1"/>
    <row r="140" ht="12.5" hidden="1" customHeight="1"/>
    <row r="141" ht="12.5" hidden="1" customHeight="1"/>
    <row r="142" ht="12.5" hidden="1" customHeight="1"/>
    <row r="143" ht="12.5" hidden="1" customHeight="1"/>
    <row r="144" ht="12.5" hidden="1" customHeight="1"/>
    <row r="145" ht="12.5" hidden="1" customHeight="1"/>
    <row r="146" ht="12.5" hidden="1" customHeight="1"/>
    <row r="147" ht="12.5" hidden="1" customHeight="1"/>
    <row r="148" ht="12.5" hidden="1" customHeight="1"/>
    <row r="149" ht="12.5" hidden="1" customHeight="1"/>
    <row r="150" ht="12.5" hidden="1" customHeight="1"/>
    <row r="151" ht="12.5" hidden="1" customHeight="1"/>
    <row r="152" ht="12.5" hidden="1" customHeight="1"/>
    <row r="153" ht="12.5" hidden="1" customHeight="1"/>
    <row r="154" ht="12.5" hidden="1" customHeight="1"/>
    <row r="155" ht="12.5" hidden="1" customHeight="1"/>
    <row r="156" ht="12.5" hidden="1" customHeight="1"/>
    <row r="157" ht="12.5" hidden="1" customHeight="1"/>
    <row r="158" ht="12.5" hidden="1" customHeight="1"/>
    <row r="159" ht="12.5" hidden="1" customHeight="1"/>
    <row r="160" ht="12.5" hidden="1" customHeight="1"/>
    <row r="161" ht="12.5" hidden="1" customHeight="1"/>
    <row r="162" ht="12.5" hidden="1" customHeight="1"/>
    <row r="163" ht="12.5" hidden="1" customHeight="1"/>
    <row r="164" ht="12.5" hidden="1" customHeight="1"/>
    <row r="165" ht="12.5" hidden="1" customHeight="1"/>
    <row r="166" ht="12.5" hidden="1" customHeight="1"/>
    <row r="167" ht="12.5" hidden="1" customHeight="1"/>
    <row r="168" ht="12.5" hidden="1" customHeight="1"/>
    <row r="169" ht="12.5" hidden="1" customHeight="1"/>
    <row r="170" ht="12.5" hidden="1" customHeight="1"/>
    <row r="171" ht="12.5" hidden="1" customHeight="1"/>
    <row r="172" ht="12.5" hidden="1" customHeight="1"/>
    <row r="173" ht="12.5" hidden="1" customHeight="1"/>
    <row r="174" ht="12.5" hidden="1" customHeight="1"/>
    <row r="175" ht="12.5" hidden="1" customHeight="1"/>
    <row r="176" ht="12.5" hidden="1" customHeight="1"/>
    <row r="177" ht="12.5" hidden="1" customHeight="1"/>
    <row r="178" ht="12.5" hidden="1" customHeight="1"/>
    <row r="179" ht="12.5" hidden="1" customHeight="1"/>
    <row r="180" ht="12.5" hidden="1" customHeight="1"/>
    <row r="181" ht="12.5" hidden="1" customHeight="1"/>
    <row r="182" ht="12.5" hidden="1" customHeight="1"/>
    <row r="183" ht="12.5" hidden="1" customHeight="1"/>
    <row r="184" ht="12.5" hidden="1" customHeight="1"/>
    <row r="185" ht="12.5" hidden="1" customHeight="1"/>
    <row r="186" ht="12.5" hidden="1" customHeight="1"/>
    <row r="187" ht="12.5" hidden="1" customHeight="1"/>
    <row r="188" ht="12.5" hidden="1" customHeight="1"/>
    <row r="189" ht="12.5" hidden="1" customHeight="1"/>
    <row r="190" ht="12.5" hidden="1" customHeight="1"/>
    <row r="191" ht="12.5" hidden="1" customHeight="1"/>
    <row r="192" ht="12.5" hidden="1" customHeight="1"/>
    <row r="193" ht="12.5" hidden="1" customHeight="1"/>
    <row r="194" ht="12.5" hidden="1" customHeight="1"/>
    <row r="195" ht="12.5" hidden="1" customHeight="1"/>
    <row r="196" ht="12.5" hidden="1" customHeight="1"/>
    <row r="197" ht="12.5" hidden="1" customHeight="1"/>
    <row r="198" ht="12.5" hidden="1" customHeight="1"/>
    <row r="199" ht="12.5" hidden="1" customHeight="1"/>
    <row r="200" ht="12.5" hidden="1" customHeight="1"/>
    <row r="201" ht="12.5" hidden="1" customHeight="1"/>
    <row r="202" ht="12.5" hidden="1" customHeight="1"/>
    <row r="203" ht="12.5" hidden="1" customHeight="1"/>
    <row r="204" ht="12.5" hidden="1" customHeight="1"/>
    <row r="205" ht="12.5" hidden="1" customHeight="1"/>
    <row r="206" ht="12.5" hidden="1" customHeight="1"/>
    <row r="207" ht="12.5" hidden="1" customHeight="1"/>
    <row r="208" ht="12.5" hidden="1" customHeight="1"/>
    <row r="209" ht="12.5" hidden="1" customHeight="1"/>
    <row r="210" ht="12.5" hidden="1" customHeight="1"/>
    <row r="211" ht="12.5" hidden="1" customHeight="1"/>
    <row r="212" ht="12.5" hidden="1" customHeight="1"/>
    <row r="213" ht="12.5" hidden="1" customHeight="1"/>
    <row r="214" ht="12.5" hidden="1" customHeight="1"/>
    <row r="215" ht="12.5" hidden="1" customHeight="1"/>
    <row r="216" ht="12.5" hidden="1" customHeight="1"/>
    <row r="217" ht="12.5" hidden="1" customHeight="1"/>
    <row r="218" ht="12.5" hidden="1" customHeight="1"/>
    <row r="219" ht="12.5" hidden="1" customHeight="1"/>
    <row r="220" ht="12.5" hidden="1" customHeight="1"/>
    <row r="221" ht="12.5" hidden="1" customHeight="1"/>
    <row r="222" ht="12.5" hidden="1" customHeight="1"/>
    <row r="223" ht="12.5" hidden="1" customHeight="1"/>
    <row r="224" ht="12.5" hidden="1" customHeight="1"/>
    <row r="225" ht="12.5" hidden="1" customHeight="1"/>
    <row r="226" ht="12.5" hidden="1" customHeight="1"/>
    <row r="227" ht="12.5" hidden="1" customHeight="1"/>
    <row r="228" ht="12.5" hidden="1" customHeight="1"/>
    <row r="229" ht="12.5" hidden="1" customHeight="1"/>
    <row r="230" ht="12.5" hidden="1" customHeight="1"/>
    <row r="231" ht="12.5" hidden="1" customHeight="1"/>
    <row r="232" ht="12.5" hidden="1" customHeight="1"/>
    <row r="233" ht="12.5" hidden="1" customHeight="1"/>
    <row r="234" ht="12.5" hidden="1" customHeight="1"/>
    <row r="235" ht="12.5" hidden="1" customHeight="1"/>
    <row r="236" ht="12.5" hidden="1" customHeight="1"/>
    <row r="237" ht="12.5" hidden="1" customHeight="1"/>
    <row r="238" ht="12.5" hidden="1" customHeight="1"/>
    <row r="239" ht="12.5" hidden="1" customHeight="1"/>
    <row r="240" ht="12.5" hidden="1" customHeight="1"/>
    <row r="241" ht="12.5" hidden="1" customHeight="1"/>
    <row r="242" ht="12.5" hidden="1" customHeight="1"/>
    <row r="243" ht="12.5" hidden="1" customHeight="1"/>
    <row r="244" ht="12.5" hidden="1" customHeight="1"/>
    <row r="245" ht="12.5" hidden="1" customHeight="1"/>
    <row r="246" ht="12.5" hidden="1" customHeight="1"/>
    <row r="247" ht="12.5" hidden="1" customHeight="1"/>
    <row r="248" ht="12.5" hidden="1" customHeight="1"/>
    <row r="249" ht="12.5" hidden="1" customHeight="1"/>
    <row r="250" ht="12.5" hidden="1" customHeight="1"/>
    <row r="251" ht="12.5" hidden="1" customHeight="1"/>
    <row r="252" ht="12.5" hidden="1" customHeight="1"/>
    <row r="253" ht="12.5" hidden="1" customHeight="1"/>
    <row r="254" ht="12.5" hidden="1" customHeight="1"/>
    <row r="255" ht="12.5" hidden="1" customHeight="1"/>
    <row r="256" ht="12.5" hidden="1" customHeight="1"/>
    <row r="257" ht="12.5" hidden="1" customHeight="1"/>
    <row r="258" ht="12.5" hidden="1" customHeight="1"/>
    <row r="259" ht="12.5" hidden="1" customHeight="1"/>
    <row r="260" ht="12.5" hidden="1" customHeight="1"/>
    <row r="261" ht="12.5" hidden="1" customHeight="1"/>
    <row r="262" ht="12.5" hidden="1" customHeight="1"/>
    <row r="263" ht="12.5" hidden="1" customHeight="1"/>
    <row r="264" ht="12.5" hidden="1" customHeight="1"/>
    <row r="265" ht="12.5" hidden="1" customHeight="1"/>
    <row r="266" ht="12.5" hidden="1" customHeight="1"/>
    <row r="267" ht="12.5" hidden="1" customHeight="1"/>
    <row r="268" ht="12.5" hidden="1" customHeight="1"/>
    <row r="269" ht="12.5" hidden="1" customHeight="1"/>
    <row r="270" ht="12.5" hidden="1" customHeight="1"/>
    <row r="271" ht="12.5" hidden="1" customHeight="1"/>
    <row r="272" ht="12.5" hidden="1" customHeight="1"/>
    <row r="273" ht="12.5" hidden="1" customHeight="1"/>
    <row r="274" ht="12.5" hidden="1" customHeight="1"/>
    <row r="275" ht="12.5" hidden="1" customHeight="1"/>
    <row r="276" ht="12.5" hidden="1" customHeight="1"/>
    <row r="277" ht="12.5" hidden="1" customHeight="1"/>
    <row r="278" ht="12.5" hidden="1" customHeight="1"/>
    <row r="279" ht="12.5" hidden="1" customHeight="1"/>
    <row r="280" ht="12.5" hidden="1" customHeight="1"/>
    <row r="281" ht="12.5" hidden="1" customHeight="1"/>
    <row r="282" ht="12.5" hidden="1" customHeight="1"/>
    <row r="283" ht="12.5" hidden="1" customHeight="1"/>
    <row r="284" ht="12.5" hidden="1" customHeight="1"/>
    <row r="285" ht="12.5" hidden="1" customHeight="1"/>
    <row r="286" ht="12.5" hidden="1" customHeight="1"/>
    <row r="287" ht="12.5" hidden="1" customHeight="1"/>
    <row r="288" ht="12.5" hidden="1" customHeight="1"/>
    <row r="289" ht="12.5" hidden="1" customHeight="1"/>
    <row r="290" ht="12.5" hidden="1" customHeight="1"/>
    <row r="291" ht="12.5" hidden="1" customHeight="1"/>
    <row r="292" ht="12.5" hidden="1" customHeight="1"/>
    <row r="293" ht="12.5" hidden="1" customHeight="1"/>
    <row r="294" ht="12.5" hidden="1" customHeight="1"/>
    <row r="295" ht="12.5" hidden="1" customHeight="1"/>
    <row r="296" ht="12.5" hidden="1" customHeight="1"/>
    <row r="297" ht="12.5" hidden="1" customHeight="1"/>
    <row r="298" ht="12.5" hidden="1" customHeight="1"/>
    <row r="299" ht="12.5" hidden="1" customHeight="1"/>
    <row r="300" ht="12.5" hidden="1" customHeight="1"/>
    <row r="301" ht="12.5" hidden="1" customHeight="1"/>
    <row r="302" ht="12.5" hidden="1" customHeight="1"/>
    <row r="303" ht="12.5" hidden="1" customHeight="1"/>
    <row r="304" ht="12.5" hidden="1" customHeight="1"/>
    <row r="305" ht="12.5" hidden="1" customHeight="1"/>
    <row r="306" ht="12.5" hidden="1" customHeight="1"/>
    <row r="307" ht="12.5" hidden="1" customHeight="1"/>
    <row r="308" ht="12.5" hidden="1" customHeight="1"/>
    <row r="309" ht="12.5" hidden="1" customHeight="1"/>
    <row r="310" ht="12.5" hidden="1" customHeight="1"/>
    <row r="311" ht="12.5" hidden="1" customHeight="1"/>
    <row r="312" ht="12.5" hidden="1" customHeight="1"/>
    <row r="313" ht="12.5" hidden="1" customHeight="1"/>
    <row r="314" ht="12.5" hidden="1" customHeight="1"/>
    <row r="315" ht="12.5" hidden="1" customHeight="1"/>
    <row r="316" ht="12.5" hidden="1" customHeight="1"/>
    <row r="317" ht="12.5" hidden="1" customHeight="1"/>
    <row r="318" ht="12.5" hidden="1" customHeight="1"/>
    <row r="319" ht="12.5" hidden="1" customHeight="1"/>
    <row r="320" ht="12.5" hidden="1" customHeight="1"/>
    <row r="321" ht="12.5" hidden="1" customHeight="1"/>
    <row r="322" ht="12.5" hidden="1" customHeight="1"/>
    <row r="323" ht="12.5" hidden="1" customHeight="1"/>
    <row r="324" ht="12.5" hidden="1" customHeight="1"/>
    <row r="325" ht="12.5" hidden="1" customHeight="1"/>
    <row r="326" ht="12.5" hidden="1" customHeight="1"/>
    <row r="327" ht="12.5" hidden="1" customHeight="1"/>
    <row r="328" ht="12.5" hidden="1" customHeight="1"/>
    <row r="329" ht="12.5" hidden="1" customHeight="1"/>
    <row r="330" ht="12.5" hidden="1" customHeight="1"/>
    <row r="331" ht="12.5" hidden="1" customHeight="1"/>
    <row r="332" ht="12.5" hidden="1" customHeight="1"/>
    <row r="333" ht="12.5" hidden="1" customHeight="1"/>
    <row r="334" ht="12.5" hidden="1" customHeight="1"/>
    <row r="335" ht="12.5" hidden="1" customHeight="1"/>
    <row r="336" ht="12.5" hidden="1" customHeight="1"/>
    <row r="337" ht="12.5" hidden="1" customHeight="1"/>
    <row r="338" ht="12.5" hidden="1" customHeight="1"/>
    <row r="339" ht="12.5" hidden="1" customHeight="1"/>
    <row r="340" ht="12.5" hidden="1" customHeight="1"/>
    <row r="341" ht="12.5" hidden="1" customHeight="1"/>
    <row r="342" ht="12.5" hidden="1" customHeight="1"/>
    <row r="343" ht="12.5" hidden="1" customHeight="1"/>
    <row r="344" ht="12.5" hidden="1" customHeight="1"/>
    <row r="345" ht="12.5" hidden="1" customHeight="1"/>
    <row r="346" ht="12.5" hidden="1" customHeight="1"/>
    <row r="347" ht="12.5" hidden="1" customHeight="1"/>
    <row r="348" ht="12.5" hidden="1" customHeight="1"/>
    <row r="349" ht="12.5" hidden="1" customHeight="1"/>
    <row r="350" ht="12.5" hidden="1" customHeight="1"/>
    <row r="351" ht="12.5" hidden="1" customHeight="1"/>
    <row r="352" ht="12.5" hidden="1" customHeight="1"/>
    <row r="353" ht="12.5" hidden="1" customHeight="1"/>
    <row r="354" ht="12.5" hidden="1" customHeight="1"/>
    <row r="355" ht="12.5" hidden="1" customHeight="1"/>
    <row r="356" ht="12.5" hidden="1" customHeight="1"/>
    <row r="357" ht="12.5" hidden="1" customHeight="1"/>
    <row r="358" ht="12.5" hidden="1" customHeight="1"/>
    <row r="359" ht="12.5" hidden="1" customHeight="1"/>
    <row r="360" ht="12.5" hidden="1" customHeight="1"/>
    <row r="361" ht="12.5" hidden="1" customHeight="1"/>
    <row r="362" ht="12.5" hidden="1" customHeight="1"/>
    <row r="363" ht="12.5" hidden="1" customHeight="1"/>
    <row r="364" ht="12.5" hidden="1" customHeight="1"/>
    <row r="365" ht="12.5" hidden="1" customHeight="1"/>
    <row r="366" ht="12.5" hidden="1" customHeight="1"/>
    <row r="367" ht="12.5" hidden="1" customHeight="1"/>
    <row r="368" ht="12.5" hidden="1" customHeight="1"/>
    <row r="369" ht="12.5" hidden="1" customHeight="1"/>
    <row r="370" ht="12.5" hidden="1" customHeight="1"/>
    <row r="371" ht="12.5" hidden="1" customHeight="1"/>
    <row r="372" ht="12.5" hidden="1" customHeight="1"/>
    <row r="373" ht="12.5" hidden="1" customHeight="1"/>
    <row r="374" ht="12.5" hidden="1" customHeight="1"/>
    <row r="375" ht="12.5" hidden="1" customHeight="1"/>
    <row r="376" ht="12.5" hidden="1" customHeight="1"/>
    <row r="377" ht="12.5" hidden="1" customHeight="1"/>
    <row r="378" ht="12.5" hidden="1" customHeight="1"/>
    <row r="379" ht="12.5" hidden="1" customHeight="1"/>
    <row r="380" ht="12.5" hidden="1" customHeight="1"/>
    <row r="381" ht="12.5" hidden="1" customHeight="1"/>
    <row r="382" ht="12.5" hidden="1" customHeight="1"/>
    <row r="383" ht="12.5" hidden="1" customHeight="1"/>
    <row r="384" ht="12.5" hidden="1" customHeight="1"/>
    <row r="385" ht="12.5" hidden="1" customHeight="1"/>
    <row r="386" ht="12.5" hidden="1" customHeight="1"/>
    <row r="387" ht="12.5" hidden="1" customHeight="1"/>
    <row r="388" ht="12.5" hidden="1" customHeight="1"/>
    <row r="389" ht="12.5" hidden="1" customHeight="1"/>
    <row r="390" ht="12.5" hidden="1" customHeight="1"/>
    <row r="391" ht="12.5" hidden="1" customHeight="1"/>
    <row r="392" ht="12.5" hidden="1" customHeight="1"/>
    <row r="393" ht="12.5" hidden="1" customHeight="1"/>
    <row r="394" ht="12.5" hidden="1" customHeight="1"/>
    <row r="395" ht="12.5" hidden="1" customHeight="1"/>
    <row r="396" ht="12.5" hidden="1" customHeight="1"/>
    <row r="397" ht="12.5" hidden="1" customHeight="1"/>
    <row r="398" ht="12.5" hidden="1" customHeight="1"/>
    <row r="399" ht="12.5" hidden="1" customHeight="1"/>
    <row r="400" ht="12.5" hidden="1" customHeight="1"/>
    <row r="401" ht="12.5" hidden="1" customHeight="1"/>
    <row r="402" ht="12.5" hidden="1" customHeight="1"/>
    <row r="403" ht="12.5" hidden="1" customHeight="1"/>
    <row r="404" ht="12.5" hidden="1" customHeight="1"/>
    <row r="405" ht="12.5" hidden="1" customHeight="1"/>
    <row r="406" ht="12.5" hidden="1" customHeight="1"/>
    <row r="407" ht="12.5" hidden="1" customHeight="1"/>
    <row r="408" ht="12.5" hidden="1" customHeight="1"/>
    <row r="409" ht="12.5" hidden="1" customHeight="1"/>
    <row r="410" ht="12.5" hidden="1" customHeight="1"/>
    <row r="411" ht="12.5" hidden="1" customHeight="1"/>
    <row r="412" ht="12.5" hidden="1" customHeight="1"/>
    <row r="413" ht="12.5" hidden="1" customHeight="1"/>
    <row r="414" ht="12.5" hidden="1" customHeight="1"/>
    <row r="415" ht="12.5" hidden="1" customHeight="1"/>
    <row r="416" ht="12.5" hidden="1" customHeight="1"/>
    <row r="417" ht="12.5" hidden="1" customHeight="1"/>
    <row r="418" ht="12.5" hidden="1" customHeight="1"/>
    <row r="419" ht="12.5" hidden="1" customHeight="1"/>
    <row r="420" ht="12.5" hidden="1" customHeight="1"/>
    <row r="421" ht="12.5" hidden="1" customHeight="1"/>
    <row r="422" ht="12.5" hidden="1" customHeight="1"/>
    <row r="423" ht="12.5" hidden="1" customHeight="1"/>
    <row r="424" ht="12.5" hidden="1" customHeight="1"/>
    <row r="425" ht="12.5" hidden="1" customHeight="1"/>
    <row r="426" ht="12.5" hidden="1" customHeight="1"/>
    <row r="427" ht="12.5" hidden="1" customHeight="1"/>
    <row r="428" ht="12.5" hidden="1" customHeight="1"/>
    <row r="429" ht="12.5" hidden="1" customHeight="1"/>
    <row r="430" ht="12.5" hidden="1" customHeight="1"/>
    <row r="431" ht="12.5" hidden="1" customHeight="1"/>
    <row r="432" ht="12.5" hidden="1" customHeight="1"/>
    <row r="433" ht="12.5" hidden="1" customHeight="1"/>
    <row r="434" ht="12.5" hidden="1" customHeight="1"/>
    <row r="435" ht="12.5" hidden="1" customHeight="1"/>
    <row r="436" ht="12.5" hidden="1" customHeight="1"/>
    <row r="437" ht="12.5" hidden="1" customHeight="1"/>
    <row r="438" ht="12.5" hidden="1" customHeight="1"/>
    <row r="439" ht="12.5" hidden="1" customHeight="1"/>
    <row r="440" ht="12.5" hidden="1" customHeight="1"/>
    <row r="441" ht="12.5" hidden="1" customHeight="1"/>
    <row r="442" ht="12.5" hidden="1" customHeight="1"/>
    <row r="443" ht="12.5" hidden="1" customHeight="1"/>
    <row r="444" ht="12.5" hidden="1" customHeight="1"/>
    <row r="445" ht="12.5" hidden="1" customHeight="1"/>
    <row r="446" ht="12.5" hidden="1" customHeight="1"/>
    <row r="447" ht="12.5" hidden="1" customHeight="1"/>
    <row r="448" ht="12.5" hidden="1" customHeight="1"/>
    <row r="449" ht="12.5" hidden="1" customHeight="1"/>
    <row r="450" ht="12.5" hidden="1" customHeight="1"/>
    <row r="451" ht="12.5" hidden="1" customHeight="1"/>
    <row r="452" ht="12.5" hidden="1" customHeight="1"/>
    <row r="453" ht="12.5" hidden="1" customHeight="1"/>
    <row r="454" ht="12.5" hidden="1" customHeight="1"/>
    <row r="455" ht="12.5" hidden="1" customHeight="1"/>
    <row r="456" ht="12.5" hidden="1" customHeight="1"/>
    <row r="457" ht="12.5" hidden="1" customHeight="1"/>
    <row r="458" ht="12.5" hidden="1" customHeight="1"/>
    <row r="459" ht="12.5" hidden="1" customHeight="1"/>
    <row r="460" ht="12.5" hidden="1" customHeight="1"/>
    <row r="461" ht="12.5" hidden="1" customHeight="1"/>
    <row r="462" ht="12.5" hidden="1" customHeight="1"/>
    <row r="463" ht="12.5" hidden="1" customHeight="1"/>
    <row r="464" ht="12.5" hidden="1" customHeight="1"/>
    <row r="465" ht="12.5" hidden="1" customHeight="1"/>
    <row r="466" ht="12.5" hidden="1" customHeight="1"/>
    <row r="467" ht="12.5" hidden="1" customHeight="1"/>
    <row r="468" ht="12.5" hidden="1" customHeight="1"/>
    <row r="469" ht="12.5" hidden="1" customHeight="1"/>
    <row r="470" ht="12.5" hidden="1" customHeight="1"/>
    <row r="471" ht="12.5" hidden="1" customHeight="1"/>
    <row r="472" ht="12.5" hidden="1" customHeight="1"/>
    <row r="473" ht="12.5" hidden="1" customHeight="1"/>
    <row r="474" ht="12.5" hidden="1" customHeight="1"/>
    <row r="475" ht="12.5" hidden="1" customHeight="1"/>
    <row r="476" ht="12.5" hidden="1" customHeight="1"/>
    <row r="477" ht="12.5" hidden="1" customHeight="1"/>
    <row r="478" ht="12.5" hidden="1" customHeight="1"/>
    <row r="479" ht="12.5" hidden="1" customHeight="1"/>
    <row r="480" ht="12.5" hidden="1" customHeight="1"/>
    <row r="481" ht="12.5" hidden="1" customHeight="1"/>
    <row r="482" ht="12.5" hidden="1" customHeight="1"/>
    <row r="483" ht="12.5" hidden="1" customHeight="1"/>
    <row r="484" ht="12.5" hidden="1" customHeight="1"/>
    <row r="485" ht="12.5" hidden="1" customHeight="1"/>
    <row r="486" ht="12.5" hidden="1" customHeight="1"/>
    <row r="487" ht="12.5" hidden="1" customHeight="1"/>
    <row r="488" ht="12.5" hidden="1" customHeight="1"/>
    <row r="489" ht="12.5" hidden="1" customHeight="1"/>
    <row r="490" ht="12.5" hidden="1" customHeight="1"/>
    <row r="491" ht="12.5" hidden="1" customHeight="1"/>
    <row r="492" ht="12.5" hidden="1" customHeight="1"/>
    <row r="493" ht="12.5" hidden="1" customHeight="1"/>
    <row r="494" ht="12.5" hidden="1" customHeight="1"/>
    <row r="495" ht="12.5" hidden="1" customHeight="1"/>
    <row r="496" ht="12.5" hidden="1" customHeight="1"/>
    <row r="497" ht="12.5" hidden="1" customHeight="1"/>
    <row r="498" ht="12.5" hidden="1" customHeight="1"/>
    <row r="499" ht="12.5" hidden="1" customHeight="1"/>
    <row r="500" ht="12.5" hidden="1" customHeight="1"/>
    <row r="501" ht="12.5" hidden="1" customHeight="1"/>
    <row r="502" ht="12.5" hidden="1" customHeight="1"/>
    <row r="503" ht="12.5" hidden="1" customHeight="1"/>
    <row r="504" ht="12.5" hidden="1" customHeight="1"/>
    <row r="505" ht="12.5" hidden="1" customHeight="1"/>
    <row r="506" ht="12.5" hidden="1" customHeight="1"/>
    <row r="507" ht="12.5" hidden="1" customHeight="1"/>
    <row r="508" ht="12.5" hidden="1" customHeight="1"/>
    <row r="509" ht="12.5" hidden="1" customHeight="1"/>
    <row r="510" ht="12.5" hidden="1" customHeight="1"/>
    <row r="511" ht="12.5" hidden="1" customHeight="1"/>
    <row r="512" ht="12.5" hidden="1" customHeight="1"/>
    <row r="513" ht="12.5" hidden="1" customHeight="1"/>
    <row r="514" ht="12.5" hidden="1" customHeight="1"/>
    <row r="515" ht="12.5" hidden="1" customHeight="1"/>
    <row r="516" ht="12.5" hidden="1" customHeight="1"/>
    <row r="517" ht="12.5" hidden="1" customHeight="1"/>
    <row r="518" ht="12.5" hidden="1" customHeight="1"/>
    <row r="519" ht="12.5" hidden="1" customHeight="1"/>
    <row r="520" ht="12.5" hidden="1" customHeight="1"/>
    <row r="521" ht="12.5" hidden="1" customHeight="1"/>
    <row r="522" ht="12.5" hidden="1" customHeight="1"/>
    <row r="523" ht="12.5" hidden="1" customHeight="1"/>
    <row r="524" ht="12.5" hidden="1" customHeight="1"/>
    <row r="525" ht="12.5" hidden="1" customHeight="1"/>
    <row r="526" ht="12.5" hidden="1" customHeight="1"/>
    <row r="527" ht="12.5" hidden="1" customHeight="1"/>
    <row r="528" ht="12.5" hidden="1" customHeight="1"/>
    <row r="529" ht="12.5" hidden="1" customHeight="1"/>
    <row r="530" ht="12.5" hidden="1" customHeight="1"/>
    <row r="531" ht="12.5" hidden="1" customHeight="1"/>
    <row r="532" ht="12.5" hidden="1" customHeight="1"/>
    <row r="533" ht="12.5" hidden="1" customHeight="1"/>
    <row r="534" ht="12.5" hidden="1" customHeight="1"/>
    <row r="535" ht="12.5" hidden="1" customHeight="1"/>
    <row r="536" ht="12.5" hidden="1" customHeight="1"/>
    <row r="537" ht="12.5" hidden="1" customHeight="1"/>
    <row r="538" ht="12.5" hidden="1" customHeight="1"/>
    <row r="539" ht="12.5" hidden="1" customHeight="1"/>
    <row r="540" ht="12.5" hidden="1" customHeight="1"/>
    <row r="541" ht="12.5" hidden="1" customHeight="1"/>
    <row r="542" ht="12.5" hidden="1" customHeight="1"/>
    <row r="543" ht="12.5" hidden="1" customHeight="1"/>
    <row r="544" ht="12.5" hidden="1" customHeight="1"/>
    <row r="545" ht="12.5" hidden="1" customHeight="1"/>
    <row r="546" ht="12.5" hidden="1" customHeight="1"/>
    <row r="547" ht="12.5" hidden="1" customHeight="1"/>
    <row r="548" ht="12.5" hidden="1" customHeight="1"/>
    <row r="549" ht="12.5" hidden="1" customHeight="1"/>
    <row r="550" ht="12.5" hidden="1" customHeight="1"/>
    <row r="551" ht="12.5" hidden="1" customHeight="1"/>
    <row r="552" ht="12.5" hidden="1" customHeight="1"/>
    <row r="553" ht="12.5" hidden="1" customHeight="1"/>
    <row r="554" ht="12.5" hidden="1" customHeight="1"/>
    <row r="555" ht="12.5" hidden="1" customHeight="1"/>
    <row r="556" ht="12.5" hidden="1" customHeight="1"/>
    <row r="557" ht="12.5" hidden="1" customHeight="1"/>
    <row r="558" ht="12.5" hidden="1" customHeight="1"/>
    <row r="559" ht="12.5" hidden="1" customHeight="1"/>
    <row r="560" ht="12.5" hidden="1" customHeight="1"/>
    <row r="561" ht="12.5" hidden="1" customHeight="1"/>
    <row r="562" ht="12.5" hidden="1" customHeight="1"/>
    <row r="563" ht="12.5" hidden="1" customHeight="1"/>
    <row r="564" ht="12.5" hidden="1" customHeight="1"/>
    <row r="565" ht="12.5" hidden="1" customHeight="1"/>
    <row r="566" ht="12.5" hidden="1" customHeight="1"/>
    <row r="567" ht="12.5" hidden="1" customHeight="1"/>
    <row r="568" ht="12.5" hidden="1" customHeight="1"/>
    <row r="569" ht="12.5" hidden="1" customHeight="1"/>
    <row r="570" ht="12.5" hidden="1" customHeight="1"/>
    <row r="571" ht="12.5" hidden="1" customHeight="1"/>
    <row r="572" ht="12.5" hidden="1" customHeight="1"/>
    <row r="573" ht="12.5" hidden="1" customHeight="1"/>
    <row r="574" ht="12.5" hidden="1" customHeight="1"/>
    <row r="575" ht="12.5" hidden="1" customHeight="1"/>
    <row r="576" ht="12.5" hidden="1" customHeight="1"/>
    <row r="577" ht="12.5" hidden="1" customHeight="1"/>
    <row r="578" ht="12.5" hidden="1" customHeight="1"/>
    <row r="579" ht="12.5" hidden="1" customHeight="1"/>
    <row r="580" ht="12.5" hidden="1" customHeight="1"/>
    <row r="581" ht="12.5" hidden="1" customHeight="1"/>
    <row r="582" ht="12.5" hidden="1" customHeight="1"/>
    <row r="583" ht="12.5" hidden="1" customHeight="1"/>
    <row r="584" ht="12.5" hidden="1" customHeight="1"/>
    <row r="585" ht="12.5" hidden="1" customHeight="1"/>
    <row r="586" ht="12.5" hidden="1" customHeight="1"/>
    <row r="587" ht="12.5" hidden="1" customHeight="1"/>
    <row r="588" ht="12.5" hidden="1" customHeight="1"/>
    <row r="589" ht="12.5" hidden="1" customHeight="1"/>
    <row r="590" ht="12.5" hidden="1" customHeight="1"/>
    <row r="591" ht="12.5" hidden="1" customHeight="1"/>
    <row r="592" ht="12.5" hidden="1" customHeight="1"/>
    <row r="593" ht="12.5" hidden="1" customHeight="1"/>
    <row r="594" ht="12.5" hidden="1" customHeight="1"/>
    <row r="595" ht="12.5" hidden="1" customHeight="1"/>
    <row r="596" ht="12.5" hidden="1" customHeight="1"/>
    <row r="597" ht="12.5" hidden="1" customHeight="1"/>
    <row r="598" ht="12.5" hidden="1" customHeight="1"/>
    <row r="599" ht="12.5" hidden="1" customHeight="1"/>
    <row r="600" ht="12.5" hidden="1" customHeight="1"/>
    <row r="601" ht="12.5" hidden="1" customHeight="1"/>
    <row r="602" ht="12.5" hidden="1" customHeight="1"/>
    <row r="603" ht="12.5" hidden="1" customHeight="1"/>
    <row r="604" ht="12.5" hidden="1" customHeight="1"/>
    <row r="605" ht="12.5" hidden="1" customHeight="1"/>
    <row r="606" ht="12.5" hidden="1" customHeight="1"/>
    <row r="607" ht="12.5" hidden="1" customHeight="1"/>
    <row r="608" ht="12.5" hidden="1" customHeight="1"/>
    <row r="609" ht="12.5" hidden="1" customHeight="1"/>
    <row r="610" ht="12.5" hidden="1" customHeight="1"/>
    <row r="611" ht="12.5" hidden="1" customHeight="1"/>
    <row r="612" ht="12.5" hidden="1" customHeight="1"/>
    <row r="613" ht="12.5" hidden="1" customHeight="1"/>
    <row r="614" ht="12.5" hidden="1" customHeight="1"/>
    <row r="615" ht="12.5" hidden="1" customHeight="1"/>
    <row r="616" ht="12.5" hidden="1" customHeight="1"/>
    <row r="617" ht="12.5" hidden="1" customHeight="1"/>
    <row r="618" ht="12.5" hidden="1" customHeight="1"/>
    <row r="619" ht="12.5" hidden="1" customHeight="1"/>
    <row r="620" ht="12.5" hidden="1" customHeight="1"/>
    <row r="621" ht="12.5" hidden="1" customHeight="1"/>
    <row r="622" ht="12.5" hidden="1" customHeight="1"/>
    <row r="623" ht="12.5" hidden="1" customHeight="1"/>
    <row r="624" ht="12.5" hidden="1" customHeight="1"/>
    <row r="625" ht="12.5" hidden="1" customHeight="1"/>
    <row r="626" ht="12.5" hidden="1" customHeight="1"/>
    <row r="627" ht="12.5" hidden="1" customHeight="1"/>
    <row r="628" ht="12.5" hidden="1" customHeight="1"/>
    <row r="629" ht="12.5" hidden="1" customHeight="1"/>
    <row r="630" ht="12.5" hidden="1" customHeight="1"/>
    <row r="631" ht="12.5" hidden="1" customHeight="1"/>
    <row r="632" ht="12.5" hidden="1" customHeight="1"/>
    <row r="633" ht="12.5" hidden="1" customHeight="1"/>
    <row r="634" ht="12.5" hidden="1" customHeight="1"/>
    <row r="635" ht="12.5" hidden="1" customHeight="1"/>
    <row r="636" ht="12.5" hidden="1" customHeight="1"/>
    <row r="637" ht="12.5" hidden="1" customHeight="1"/>
    <row r="638" ht="12.5" hidden="1" customHeight="1"/>
    <row r="639" ht="12.5" hidden="1" customHeight="1"/>
    <row r="640" ht="12.5" hidden="1" customHeight="1"/>
    <row r="641" ht="12.5" hidden="1" customHeight="1"/>
    <row r="642" ht="12.5" hidden="1" customHeight="1"/>
    <row r="643" ht="12.5" hidden="1" customHeight="1"/>
    <row r="644" ht="12.5" hidden="1" customHeight="1"/>
    <row r="645" ht="12.5" hidden="1" customHeight="1"/>
    <row r="646" ht="12.5" hidden="1" customHeight="1"/>
    <row r="647" ht="12.5" hidden="1" customHeight="1"/>
    <row r="648" ht="12.5" hidden="1" customHeight="1"/>
    <row r="649" ht="12.5" hidden="1" customHeight="1"/>
    <row r="650" ht="12.5" hidden="1" customHeight="1"/>
    <row r="651" ht="12.5" hidden="1" customHeight="1"/>
    <row r="652" ht="12.5" hidden="1" customHeight="1"/>
    <row r="653" ht="12.5" hidden="1" customHeight="1"/>
    <row r="654" ht="12.5" hidden="1" customHeight="1"/>
    <row r="655" ht="12.5" hidden="1" customHeight="1"/>
    <row r="656" ht="12.5" hidden="1" customHeight="1"/>
    <row r="657" ht="12.5" hidden="1" customHeight="1"/>
    <row r="658" ht="12.5" hidden="1" customHeight="1"/>
    <row r="659" ht="12.5" hidden="1" customHeight="1"/>
    <row r="660" ht="12.5" hidden="1" customHeight="1"/>
    <row r="661" ht="12.5" hidden="1" customHeight="1"/>
    <row r="662" ht="12.5" hidden="1" customHeight="1"/>
    <row r="663" ht="12.5" hidden="1" customHeight="1"/>
    <row r="664" ht="12.5" hidden="1" customHeight="1"/>
    <row r="665" ht="12.5" hidden="1" customHeight="1"/>
    <row r="666" ht="12.5" hidden="1" customHeight="1"/>
    <row r="667" ht="12.5" hidden="1" customHeight="1"/>
    <row r="668" ht="12.5" hidden="1" customHeight="1"/>
    <row r="669" ht="12.5" hidden="1" customHeight="1"/>
    <row r="670" ht="12.5" hidden="1" customHeight="1"/>
    <row r="671" ht="12.5" hidden="1" customHeight="1"/>
    <row r="672" ht="12.5" hidden="1" customHeight="1"/>
    <row r="673" ht="12.5" hidden="1" customHeight="1"/>
    <row r="674" ht="12.5" hidden="1" customHeight="1"/>
    <row r="675" ht="12.5" hidden="1" customHeight="1"/>
    <row r="676" ht="12.5" hidden="1" customHeight="1"/>
    <row r="677" ht="12.5" hidden="1" customHeight="1"/>
    <row r="678" ht="12.5" hidden="1" customHeight="1"/>
    <row r="679" ht="12.5" hidden="1" customHeight="1"/>
    <row r="680" ht="12.5" hidden="1" customHeight="1"/>
    <row r="681" ht="12.5" hidden="1" customHeight="1"/>
    <row r="682" ht="12.5" hidden="1" customHeight="1"/>
    <row r="683" ht="12.5" hidden="1" customHeight="1"/>
    <row r="684" ht="12.5" hidden="1" customHeight="1"/>
    <row r="685" ht="12.5" hidden="1" customHeight="1"/>
    <row r="686" ht="12.5" hidden="1" customHeight="1"/>
    <row r="687" ht="12.5" hidden="1" customHeight="1"/>
    <row r="688" ht="12.5" hidden="1" customHeight="1"/>
    <row r="689" ht="12.5" hidden="1" customHeight="1"/>
    <row r="690" ht="12.5" hidden="1" customHeight="1"/>
    <row r="691" ht="12.5" hidden="1" customHeight="1"/>
    <row r="692" ht="12.5" hidden="1" customHeight="1"/>
    <row r="693" ht="12.5" hidden="1" customHeight="1"/>
    <row r="694" ht="12.5" hidden="1" customHeight="1"/>
    <row r="695" ht="12.5" hidden="1" customHeight="1"/>
    <row r="696" ht="12.5" hidden="1" customHeight="1"/>
    <row r="697" ht="12.5" hidden="1" customHeight="1"/>
    <row r="698" ht="12.5" hidden="1" customHeight="1"/>
    <row r="699" ht="12.5" hidden="1" customHeight="1"/>
    <row r="700" ht="12.5" hidden="1" customHeight="1"/>
    <row r="701" ht="12.5" hidden="1" customHeight="1"/>
    <row r="702" ht="12.5" hidden="1" customHeight="1"/>
    <row r="703" ht="12.5" hidden="1" customHeight="1"/>
    <row r="704" ht="12.5" hidden="1" customHeight="1"/>
    <row r="705" ht="12.5" hidden="1" customHeight="1"/>
    <row r="706" ht="12.5" hidden="1" customHeight="1"/>
    <row r="707" ht="12.5" hidden="1" customHeight="1"/>
    <row r="708" ht="12.5" hidden="1" customHeight="1"/>
    <row r="709" ht="12.5" hidden="1" customHeight="1"/>
    <row r="710" ht="12.5" hidden="1" customHeight="1"/>
    <row r="711" ht="12.5" hidden="1" customHeight="1"/>
    <row r="712" ht="12.5" hidden="1" customHeight="1"/>
    <row r="713" ht="12.5" hidden="1" customHeight="1"/>
    <row r="714" ht="12.5" hidden="1" customHeight="1"/>
    <row r="715" ht="12.5" hidden="1" customHeight="1"/>
    <row r="716" ht="12.5" hidden="1" customHeight="1"/>
    <row r="717" ht="12.5" hidden="1" customHeight="1"/>
    <row r="718" ht="12.5" hidden="1" customHeight="1"/>
    <row r="719" ht="12.5" hidden="1" customHeight="1"/>
    <row r="720" ht="12.5" hidden="1" customHeight="1"/>
    <row r="721" ht="12.5" hidden="1" customHeight="1"/>
    <row r="722" ht="12.5" hidden="1" customHeight="1"/>
    <row r="723" ht="12.5" hidden="1" customHeight="1"/>
    <row r="724" ht="12.5" hidden="1" customHeight="1"/>
    <row r="725" ht="12.5" hidden="1" customHeight="1"/>
    <row r="726" ht="12.5" hidden="1" customHeight="1"/>
    <row r="727" ht="12.5" hidden="1" customHeight="1"/>
    <row r="728" ht="12.5" hidden="1" customHeight="1"/>
    <row r="729" ht="12.5" hidden="1" customHeight="1"/>
    <row r="730" ht="12.5" hidden="1" customHeight="1"/>
    <row r="731" ht="12.5" hidden="1" customHeight="1"/>
    <row r="732" ht="12.5" hidden="1" customHeight="1"/>
    <row r="733" ht="12.5" hidden="1" customHeight="1"/>
    <row r="734" ht="12.5" hidden="1" customHeight="1"/>
    <row r="735" ht="12.5" hidden="1" customHeight="1"/>
    <row r="736" ht="12.5" hidden="1" customHeight="1"/>
    <row r="737" ht="12.5" hidden="1" customHeight="1"/>
    <row r="738" ht="12.5" hidden="1" customHeight="1"/>
    <row r="739" ht="12.5" hidden="1" customHeight="1"/>
    <row r="740" ht="12.5" hidden="1" customHeight="1"/>
    <row r="741" ht="12.5" hidden="1" customHeight="1"/>
    <row r="742" ht="12.5" hidden="1" customHeight="1"/>
    <row r="743" ht="12.5" hidden="1" customHeight="1"/>
    <row r="744" ht="12.5" hidden="1" customHeight="1"/>
    <row r="745" ht="12.5" hidden="1" customHeight="1"/>
    <row r="746" ht="12.5" hidden="1" customHeight="1"/>
    <row r="747" ht="12.5" hidden="1" customHeight="1"/>
    <row r="748" ht="12.5" hidden="1" customHeight="1"/>
    <row r="749" ht="12.5" hidden="1" customHeight="1"/>
    <row r="750" ht="12.5" hidden="1" customHeight="1"/>
    <row r="751" ht="12.5" hidden="1" customHeight="1"/>
    <row r="752" ht="12.5" hidden="1" customHeight="1"/>
    <row r="753" ht="12.5" hidden="1" customHeight="1"/>
    <row r="754" ht="12.5" hidden="1" customHeight="1"/>
    <row r="755" ht="12.5" hidden="1" customHeight="1"/>
    <row r="756" ht="12.5" hidden="1" customHeight="1"/>
    <row r="757" ht="12.5" hidden="1" customHeight="1"/>
    <row r="758" ht="12.5" hidden="1" customHeight="1"/>
    <row r="759" ht="12.5" hidden="1" customHeight="1"/>
    <row r="760" ht="12.5" hidden="1" customHeight="1"/>
    <row r="761" ht="12.5" hidden="1" customHeight="1"/>
    <row r="762" ht="12.5" hidden="1" customHeight="1"/>
    <row r="763" ht="12.5" hidden="1" customHeight="1"/>
    <row r="764" ht="12.5" hidden="1" customHeight="1"/>
    <row r="765" ht="12.5" hidden="1" customHeight="1"/>
    <row r="766" ht="12.5" hidden="1" customHeight="1"/>
    <row r="767" ht="12.5" hidden="1" customHeight="1"/>
    <row r="768" ht="12.5" hidden="1" customHeight="1"/>
    <row r="769" ht="12.5" hidden="1" customHeight="1"/>
    <row r="770" ht="12.5" hidden="1" customHeight="1"/>
    <row r="771" ht="12.5" hidden="1" customHeight="1"/>
    <row r="772" ht="12.5" hidden="1" customHeight="1"/>
    <row r="773" ht="12.5" hidden="1" customHeight="1"/>
    <row r="774" ht="12.5" hidden="1" customHeight="1"/>
    <row r="775" ht="12.5" hidden="1" customHeight="1"/>
    <row r="776" ht="12.5" hidden="1" customHeight="1"/>
    <row r="777" ht="12.5" hidden="1" customHeight="1"/>
    <row r="778" ht="12.5" hidden="1" customHeight="1"/>
    <row r="779" ht="12.5" hidden="1" customHeight="1"/>
    <row r="780" ht="12.5" hidden="1" customHeight="1"/>
    <row r="781" ht="12.5" hidden="1" customHeight="1"/>
    <row r="782" ht="12.5" hidden="1" customHeight="1"/>
    <row r="783" ht="12.5" hidden="1" customHeight="1"/>
    <row r="784" ht="12.5" hidden="1" customHeight="1"/>
    <row r="785" ht="12.5" hidden="1" customHeight="1"/>
    <row r="786" ht="12.5" hidden="1" customHeight="1"/>
    <row r="787" ht="12.5" hidden="1" customHeight="1"/>
    <row r="788" ht="12.5" hidden="1" customHeight="1"/>
    <row r="789" ht="12.5" hidden="1" customHeight="1"/>
    <row r="790" ht="12.5" hidden="1" customHeight="1"/>
    <row r="791" ht="12.5" hidden="1" customHeight="1"/>
    <row r="792" ht="12.5" hidden="1" customHeight="1"/>
    <row r="793" ht="12.5" hidden="1" customHeight="1"/>
    <row r="794" ht="12.5" hidden="1" customHeight="1"/>
    <row r="795" ht="12.5" hidden="1" customHeight="1"/>
    <row r="796" ht="12.5" hidden="1" customHeight="1"/>
    <row r="797" ht="12.5" hidden="1" customHeight="1"/>
    <row r="798" ht="12.5" hidden="1" customHeight="1"/>
    <row r="799" ht="12.5" hidden="1" customHeight="1"/>
    <row r="800" ht="12.5" hidden="1" customHeight="1"/>
    <row r="801" ht="12.5" hidden="1" customHeight="1"/>
    <row r="802" ht="12.5" hidden="1" customHeight="1"/>
    <row r="803" ht="12.5" hidden="1" customHeight="1"/>
    <row r="804" ht="12.5" hidden="1" customHeight="1"/>
    <row r="805" ht="12.5" hidden="1" customHeight="1"/>
    <row r="806" ht="12.5" hidden="1" customHeight="1"/>
    <row r="807" ht="12.5" hidden="1" customHeight="1"/>
    <row r="808" ht="12.5" hidden="1" customHeight="1"/>
    <row r="809" ht="12.5" hidden="1" customHeight="1"/>
    <row r="810" ht="12.5" hidden="1" customHeight="1"/>
    <row r="811" ht="12.5" hidden="1" customHeight="1"/>
    <row r="812" ht="12.5" hidden="1" customHeight="1"/>
    <row r="813" ht="12.5" hidden="1" customHeight="1"/>
    <row r="814" ht="12.5" hidden="1" customHeight="1"/>
    <row r="815" ht="12.5" hidden="1" customHeight="1"/>
    <row r="816" ht="12.5" hidden="1" customHeight="1"/>
    <row r="817" ht="12.5" hidden="1" customHeight="1"/>
    <row r="818" ht="12.5" hidden="1" customHeight="1"/>
    <row r="819" ht="12.5" hidden="1" customHeight="1"/>
    <row r="820" ht="12.5" hidden="1" customHeight="1"/>
    <row r="821" ht="12.5" hidden="1" customHeight="1"/>
    <row r="822" ht="12.5" hidden="1" customHeight="1"/>
    <row r="823" ht="12.5" hidden="1" customHeight="1"/>
    <row r="824" ht="12.5" hidden="1" customHeight="1"/>
    <row r="825" ht="12.5" hidden="1" customHeight="1"/>
    <row r="826" ht="12.5" hidden="1" customHeight="1"/>
    <row r="827" ht="12.5" hidden="1" customHeight="1"/>
    <row r="828" ht="12.5" hidden="1" customHeight="1"/>
    <row r="829" ht="12.5" hidden="1" customHeight="1"/>
    <row r="830" ht="12.5" hidden="1" customHeight="1"/>
    <row r="831" ht="12.5" hidden="1" customHeight="1"/>
    <row r="832" ht="12.5" hidden="1" customHeight="1"/>
    <row r="833" ht="12.5" hidden="1" customHeight="1"/>
    <row r="834" ht="12.5" hidden="1" customHeight="1"/>
    <row r="835" ht="12.5" hidden="1" customHeight="1"/>
    <row r="836" ht="12.5" hidden="1" customHeight="1"/>
    <row r="837" ht="12.5" hidden="1" customHeight="1"/>
    <row r="838" ht="12.5" hidden="1" customHeight="1"/>
    <row r="839" ht="12.5" hidden="1" customHeight="1"/>
    <row r="840" ht="12.5" hidden="1" customHeight="1"/>
    <row r="841" ht="12.5" hidden="1" customHeight="1"/>
    <row r="842" ht="12.5" hidden="1" customHeight="1"/>
    <row r="843" ht="12.5" hidden="1" customHeight="1"/>
    <row r="844" ht="12.5" hidden="1" customHeight="1"/>
    <row r="845" ht="12.5" hidden="1" customHeight="1"/>
    <row r="846" ht="12.5" hidden="1" customHeight="1"/>
    <row r="847" ht="12.5" hidden="1" customHeight="1"/>
    <row r="848" ht="12.5" hidden="1" customHeight="1"/>
    <row r="849" ht="12.5" hidden="1" customHeight="1"/>
    <row r="850" ht="12.5" hidden="1" customHeight="1"/>
    <row r="851" ht="12.5" hidden="1" customHeight="1"/>
    <row r="852" ht="12.5" hidden="1" customHeight="1"/>
    <row r="853" ht="12.5" hidden="1" customHeight="1"/>
    <row r="854" ht="12.5" hidden="1" customHeight="1"/>
    <row r="855" ht="12.5" hidden="1" customHeight="1"/>
    <row r="856" ht="12.5" hidden="1" customHeight="1"/>
    <row r="857" ht="12.5" hidden="1" customHeight="1"/>
    <row r="858" ht="12.5" hidden="1" customHeight="1"/>
    <row r="859" ht="12.5" hidden="1" customHeight="1"/>
    <row r="860" ht="12.5" hidden="1" customHeight="1"/>
    <row r="861" ht="12.5" hidden="1" customHeight="1"/>
    <row r="862" ht="12.5" hidden="1" customHeight="1"/>
    <row r="863" ht="12.5" hidden="1" customHeight="1"/>
    <row r="864" ht="12.5" hidden="1" customHeight="1"/>
    <row r="865" ht="12.5" hidden="1" customHeight="1"/>
    <row r="866" ht="12.5" hidden="1" customHeight="1"/>
    <row r="867" ht="12.5" hidden="1" customHeight="1"/>
    <row r="868" ht="12.5" hidden="1" customHeight="1"/>
    <row r="869" ht="12.5" hidden="1" customHeight="1"/>
    <row r="870" ht="12.5" hidden="1" customHeight="1"/>
    <row r="871" ht="12.5" hidden="1" customHeight="1"/>
    <row r="872" ht="12.5" hidden="1" customHeight="1"/>
    <row r="873" ht="12.5" hidden="1" customHeight="1"/>
    <row r="874" ht="12.5" hidden="1" customHeight="1"/>
    <row r="875" ht="12.5" hidden="1" customHeight="1"/>
    <row r="876" ht="12.5" hidden="1" customHeight="1"/>
    <row r="877" ht="12.5" hidden="1" customHeight="1"/>
    <row r="878" ht="12.5" hidden="1" customHeight="1"/>
    <row r="879" ht="12.5" hidden="1" customHeight="1"/>
    <row r="880" ht="12.5" hidden="1" customHeight="1"/>
    <row r="881" ht="12.5" hidden="1" customHeight="1"/>
    <row r="882" ht="12.5" hidden="1" customHeight="1"/>
    <row r="883" ht="12.5" hidden="1" customHeight="1"/>
    <row r="884" ht="12.5" hidden="1" customHeight="1"/>
    <row r="885" ht="12.5" hidden="1" customHeight="1"/>
    <row r="886" ht="12.5" hidden="1" customHeight="1"/>
    <row r="887" ht="12.5" hidden="1" customHeight="1"/>
    <row r="888" ht="12.5" hidden="1" customHeight="1"/>
    <row r="889" ht="12.5" hidden="1" customHeight="1"/>
    <row r="890" ht="12.5" hidden="1" customHeight="1"/>
    <row r="891" ht="12.5" hidden="1" customHeight="1"/>
    <row r="892" ht="12.5" hidden="1" customHeight="1"/>
    <row r="893" ht="12.5" hidden="1" customHeight="1"/>
    <row r="894" ht="12.5" hidden="1" customHeight="1"/>
    <row r="895" ht="12.5" hidden="1" customHeight="1"/>
    <row r="896" ht="12.5" hidden="1" customHeight="1"/>
    <row r="897" ht="12.5" hidden="1" customHeight="1"/>
    <row r="898" ht="12.5" hidden="1" customHeight="1"/>
    <row r="899" ht="12.5" hidden="1" customHeight="1"/>
    <row r="900" ht="12.5" hidden="1" customHeight="1"/>
    <row r="901" ht="12.5" hidden="1" customHeight="1"/>
    <row r="902" ht="12.5" hidden="1" customHeight="1"/>
    <row r="903" ht="12.5" hidden="1" customHeight="1"/>
    <row r="904" ht="12.5" hidden="1" customHeight="1"/>
    <row r="905" ht="12.5" hidden="1" customHeight="1"/>
    <row r="906" ht="12.5" hidden="1" customHeight="1"/>
    <row r="907" ht="12.5" hidden="1" customHeight="1"/>
    <row r="908" ht="12.5" hidden="1" customHeight="1"/>
    <row r="909" ht="12.5" hidden="1" customHeight="1"/>
    <row r="910" ht="12.5" hidden="1" customHeight="1"/>
    <row r="911" ht="12.5" hidden="1" customHeight="1"/>
    <row r="912" ht="12.5" hidden="1" customHeight="1"/>
    <row r="913" ht="12.5" hidden="1" customHeight="1"/>
    <row r="914" ht="12.5" hidden="1" customHeight="1"/>
    <row r="915" ht="12.5" hidden="1" customHeight="1"/>
    <row r="916" ht="12.5" hidden="1" customHeight="1"/>
    <row r="917" ht="12.5" hidden="1" customHeight="1"/>
    <row r="918" ht="12.5" hidden="1" customHeight="1"/>
    <row r="919" ht="12.5" hidden="1" customHeight="1"/>
    <row r="920" ht="12.5" hidden="1" customHeight="1"/>
    <row r="921" ht="12.5" hidden="1" customHeight="1"/>
    <row r="922" ht="12.5" hidden="1" customHeight="1"/>
    <row r="923" ht="12.5" hidden="1" customHeight="1"/>
    <row r="924" ht="12.5" hidden="1" customHeight="1"/>
    <row r="925" ht="12.5" hidden="1" customHeight="1"/>
    <row r="926" ht="12.5" hidden="1" customHeight="1"/>
    <row r="927" ht="12.5" hidden="1" customHeight="1"/>
    <row r="928" ht="12.5" hidden="1" customHeight="1"/>
    <row r="929" ht="12.5" hidden="1" customHeight="1"/>
    <row r="930" ht="12.5" hidden="1" customHeight="1"/>
    <row r="931" ht="12.5" hidden="1" customHeight="1"/>
    <row r="932" ht="12.5" hidden="1" customHeight="1"/>
    <row r="933" ht="12.5" hidden="1" customHeight="1"/>
    <row r="934" ht="12.5" hidden="1" customHeight="1"/>
    <row r="935" ht="12.5" hidden="1" customHeight="1"/>
    <row r="936" ht="12.5" hidden="1" customHeight="1"/>
    <row r="937" ht="12.5" hidden="1" customHeight="1"/>
    <row r="938" ht="12.5" hidden="1" customHeight="1"/>
    <row r="939" ht="12.5" hidden="1" customHeight="1"/>
    <row r="940" ht="12.5" hidden="1" customHeight="1"/>
    <row r="941" ht="12.5" hidden="1" customHeight="1"/>
    <row r="942" ht="12.5" hidden="1" customHeight="1"/>
    <row r="943" ht="12.5" hidden="1" customHeight="1"/>
    <row r="944" ht="12.5" hidden="1" customHeight="1"/>
    <row r="945" ht="12.5" hidden="1" customHeight="1"/>
    <row r="946" ht="12.5" hidden="1" customHeight="1"/>
    <row r="947" ht="12.5" hidden="1" customHeight="1"/>
    <row r="948" ht="12.5" hidden="1" customHeight="1"/>
    <row r="949" ht="12.5" hidden="1" customHeight="1"/>
    <row r="950" ht="12.5" hidden="1" customHeight="1"/>
    <row r="951" ht="12.5" hidden="1" customHeight="1"/>
    <row r="952" ht="12.5" hidden="1" customHeight="1"/>
    <row r="953" ht="12.5" hidden="1" customHeight="1"/>
    <row r="954" ht="12.5" hidden="1" customHeight="1"/>
    <row r="955" ht="12.5" hidden="1" customHeight="1"/>
    <row r="956" ht="12.5" hidden="1" customHeight="1"/>
    <row r="957" ht="12.5" hidden="1" customHeight="1"/>
    <row r="958" ht="12.5" hidden="1" customHeight="1"/>
    <row r="959" ht="12.5" hidden="1" customHeight="1"/>
    <row r="960" ht="12.5" hidden="1" customHeight="1"/>
    <row r="961" ht="12.5" hidden="1" customHeight="1"/>
    <row r="962" ht="12.5" hidden="1" customHeight="1"/>
    <row r="963" ht="12.5" hidden="1" customHeight="1"/>
    <row r="964" ht="12.5" hidden="1" customHeight="1"/>
    <row r="965" ht="12.5" hidden="1" customHeight="1"/>
    <row r="966" ht="12.5" hidden="1" customHeight="1"/>
    <row r="967" ht="12.5" hidden="1" customHeight="1"/>
    <row r="968" ht="12.5" hidden="1" customHeight="1"/>
    <row r="969" ht="12.5" hidden="1" customHeight="1"/>
    <row r="970" ht="12.5" hidden="1" customHeight="1"/>
    <row r="971" ht="12.5" hidden="1" customHeight="1"/>
    <row r="972" ht="12.5" hidden="1" customHeight="1"/>
    <row r="973" ht="12.5" hidden="1" customHeight="1"/>
    <row r="974" ht="12.5" hidden="1" customHeight="1"/>
    <row r="975" ht="12.5" hidden="1" customHeight="1"/>
    <row r="976" ht="12.5" hidden="1" customHeight="1"/>
    <row r="977" ht="12.5" hidden="1" customHeight="1"/>
    <row r="978" ht="12.5" hidden="1" customHeight="1"/>
    <row r="979" ht="12.5" hidden="1" customHeight="1"/>
    <row r="980" ht="12.5" hidden="1" customHeight="1"/>
    <row r="981" ht="12.5" hidden="1" customHeight="1"/>
    <row r="982" ht="12.5" hidden="1" customHeight="1"/>
    <row r="983" ht="12.5" hidden="1" customHeight="1"/>
    <row r="984" ht="12.5" hidden="1" customHeight="1"/>
    <row r="985" ht="12.5" hidden="1" customHeight="1"/>
    <row r="986" ht="12.5" hidden="1" customHeight="1"/>
    <row r="987" ht="12.5" hidden="1" customHeight="1"/>
    <row r="988" ht="12.5" hidden="1" customHeight="1"/>
    <row r="989" ht="12.5" hidden="1" customHeight="1"/>
    <row r="990" ht="12.5" hidden="1" customHeight="1"/>
    <row r="991" ht="12.5" hidden="1" customHeight="1"/>
    <row r="992" ht="12.5" hidden="1" customHeight="1"/>
    <row r="993" ht="12.5" hidden="1" customHeight="1"/>
    <row r="994" ht="12.5" hidden="1" customHeight="1"/>
    <row r="995" ht="12.5" hidden="1" customHeight="1"/>
    <row r="996" ht="12.5" hidden="1" customHeight="1"/>
    <row r="997" ht="12.5" hidden="1" customHeight="1"/>
    <row r="998" ht="12.5" hidden="1" customHeight="1"/>
    <row r="999" ht="12.5" hidden="1" customHeight="1"/>
    <row r="1000" ht="12.5" hidden="1" customHeight="1"/>
    <row r="1001" ht="12.5" hidden="1" customHeight="1"/>
    <row r="1002" ht="12.5" hidden="1" customHeight="1"/>
    <row r="1003" ht="12.5" hidden="1" customHeight="1"/>
    <row r="1004" ht="12.5" hidden="1" customHeight="1"/>
    <row r="1005" ht="12.5" hidden="1" customHeight="1"/>
    <row r="1006" ht="12.5" hidden="1" customHeight="1"/>
    <row r="1007" ht="12.5" hidden="1" customHeight="1"/>
    <row r="1008" ht="12.5" hidden="1" customHeight="1"/>
    <row r="1009" ht="12.5" hidden="1" customHeight="1"/>
    <row r="1010" ht="12.5" hidden="1" customHeight="1"/>
    <row r="1011" ht="12.5" hidden="1" customHeight="1"/>
    <row r="1012" ht="12.5" hidden="1" customHeight="1"/>
    <row r="1013" ht="12.5" hidden="1" customHeight="1"/>
    <row r="1014" ht="12.5" hidden="1" customHeight="1"/>
    <row r="1015" ht="12.5" hidden="1" customHeight="1"/>
    <row r="1016" ht="12.5" hidden="1" customHeight="1"/>
    <row r="1017" ht="12.5" hidden="1" customHeight="1"/>
    <row r="1018" ht="12.5" hidden="1" customHeight="1"/>
    <row r="1019" ht="12.5" hidden="1" customHeight="1"/>
    <row r="1020" ht="12.5" hidden="1" customHeight="1"/>
    <row r="1021" ht="12.5" hidden="1" customHeight="1"/>
    <row r="1022" ht="12.5" hidden="1" customHeight="1"/>
    <row r="1023" ht="12.5" hidden="1" customHeight="1"/>
    <row r="1024" ht="12.5" hidden="1" customHeight="1"/>
    <row r="1025" ht="12.5" hidden="1" customHeight="1"/>
    <row r="1026" ht="12.5" hidden="1" customHeight="1"/>
    <row r="1027" ht="12.5" hidden="1" customHeight="1"/>
    <row r="1028" ht="12.5" hidden="1" customHeight="1"/>
    <row r="1029" ht="12.5" hidden="1" customHeight="1"/>
    <row r="1030" ht="12.5" hidden="1" customHeight="1"/>
    <row r="1031" ht="12.5" hidden="1" customHeight="1"/>
    <row r="1032" ht="12.5" hidden="1" customHeight="1"/>
    <row r="1033" ht="12.5" hidden="1" customHeight="1"/>
    <row r="1034" ht="12.5" hidden="1" customHeight="1"/>
    <row r="1035" ht="12.5" hidden="1" customHeight="1"/>
    <row r="1036" ht="12.5" hidden="1" customHeight="1"/>
    <row r="1037" ht="12.5" hidden="1" customHeight="1"/>
    <row r="1038" ht="12.5" hidden="1" customHeight="1"/>
    <row r="1039" ht="12.5" hidden="1" customHeight="1"/>
    <row r="1040" ht="12.5" hidden="1" customHeight="1"/>
    <row r="1041" ht="12.5" hidden="1" customHeight="1"/>
    <row r="1042" ht="12.5" hidden="1" customHeight="1"/>
    <row r="1043" ht="12.5" hidden="1" customHeight="1"/>
    <row r="1044" ht="12.5" hidden="1" customHeight="1"/>
    <row r="1045" ht="12.5" hidden="1" customHeight="1"/>
    <row r="1046" ht="12.5" hidden="1" customHeight="1"/>
    <row r="1047" ht="12.5" hidden="1" customHeight="1"/>
    <row r="1048" ht="12.5" hidden="1" customHeight="1"/>
    <row r="1049" ht="12.5" hidden="1" customHeight="1"/>
  </sheetData>
  <mergeCells count="19">
    <mergeCell ref="A94:F94"/>
    <mergeCell ref="A7:F7"/>
    <mergeCell ref="A15:B15"/>
    <mergeCell ref="AA1:AA1048576"/>
    <mergeCell ref="A33:B33"/>
    <mergeCell ref="A42:B42"/>
    <mergeCell ref="A45:E45"/>
    <mergeCell ref="A25:F26"/>
    <mergeCell ref="A34:F35"/>
    <mergeCell ref="A24:B24"/>
    <mergeCell ref="A16:F17"/>
    <mergeCell ref="A54:A55"/>
    <mergeCell ref="A43:F44"/>
    <mergeCell ref="A1:G1"/>
    <mergeCell ref="A2:F2"/>
    <mergeCell ref="G2:G44"/>
    <mergeCell ref="B3:F3"/>
    <mergeCell ref="A4:F4"/>
    <mergeCell ref="G45:G94"/>
  </mergeCells>
  <dataValidations count="4">
    <dataValidation type="list" allowBlank="1" sqref="B28:B32" xr:uid="{00000000-0002-0000-0600-000000000000}">
      <formula1>$A$72:$A$75</formula1>
    </dataValidation>
    <dataValidation type="list" allowBlank="1" sqref="B37:B41" xr:uid="{00000000-0002-0000-0600-000001000000}">
      <formula1>$A$77:$A$92</formula1>
    </dataValidation>
    <dataValidation type="list" allowBlank="1" sqref="B19:B23" xr:uid="{00000000-0002-0000-0600-000002000000}">
      <formula1>$A$56:$A$70</formula1>
    </dataValidation>
    <dataValidation type="list" allowBlank="1" sqref="B10:B14" xr:uid="{00000000-0002-0000-0600-000003000000}">
      <formula1>$A$47:$A$53</formula1>
    </dataValidation>
  </dataValidation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outlinePr summaryBelow="0" summaryRight="0"/>
  </sheetPr>
  <dimension ref="A1:W999"/>
  <sheetViews>
    <sheetView workbookViewId="0">
      <selection activeCell="B9" sqref="B9:C28"/>
    </sheetView>
  </sheetViews>
  <sheetFormatPr baseColWidth="10" defaultColWidth="12.54296875" defaultRowHeight="15.75" customHeight="1"/>
  <cols>
    <col min="1" max="1" width="3.1796875" customWidth="1"/>
    <col min="4" max="4" width="2.54296875" customWidth="1"/>
    <col min="9" max="9" width="2.54296875" customWidth="1"/>
    <col min="10" max="23" width="12.54296875" hidden="1"/>
  </cols>
  <sheetData>
    <row r="1" spans="1:9" ht="12.5">
      <c r="A1" s="199"/>
      <c r="B1" s="200"/>
      <c r="C1" s="200"/>
      <c r="D1" s="200"/>
      <c r="E1" s="200"/>
      <c r="F1" s="200"/>
      <c r="G1" s="200"/>
      <c r="H1" s="200"/>
      <c r="I1" s="200"/>
    </row>
    <row r="2" spans="1:9" ht="13">
      <c r="A2" s="199"/>
      <c r="B2" s="222" t="s">
        <v>260</v>
      </c>
      <c r="C2" s="234"/>
      <c r="D2" s="199"/>
      <c r="E2" s="235"/>
      <c r="F2" s="200"/>
      <c r="G2" s="200"/>
      <c r="H2" s="200"/>
      <c r="I2" s="199"/>
    </row>
    <row r="3" spans="1:9" ht="12.5">
      <c r="A3" s="200"/>
      <c r="B3" s="45" t="s">
        <v>125</v>
      </c>
      <c r="C3" s="45">
        <v>0</v>
      </c>
      <c r="D3" s="200"/>
      <c r="I3" s="200"/>
    </row>
    <row r="4" spans="1:9" ht="12.5">
      <c r="A4" s="200"/>
      <c r="B4" s="45" t="s">
        <v>127</v>
      </c>
      <c r="C4" s="45">
        <v>1</v>
      </c>
      <c r="D4" s="200"/>
      <c r="I4" s="200"/>
    </row>
    <row r="5" spans="1:9" ht="12.5">
      <c r="A5" s="200"/>
      <c r="B5" s="45" t="s">
        <v>129</v>
      </c>
      <c r="C5" s="45">
        <v>2</v>
      </c>
      <c r="D5" s="200"/>
      <c r="I5" s="200"/>
    </row>
    <row r="6" spans="1:9" ht="12.5">
      <c r="A6" s="200"/>
      <c r="B6" s="45" t="s">
        <v>131</v>
      </c>
      <c r="C6" s="45">
        <v>3</v>
      </c>
      <c r="D6" s="200"/>
      <c r="I6" s="200"/>
    </row>
    <row r="7" spans="1:9" ht="12.5">
      <c r="A7" s="200"/>
      <c r="B7" s="45" t="s">
        <v>133</v>
      </c>
      <c r="C7" s="45">
        <v>4</v>
      </c>
      <c r="D7" s="200"/>
      <c r="I7" s="200"/>
    </row>
    <row r="8" spans="1:9" ht="12.5">
      <c r="A8" s="200"/>
      <c r="B8" s="45" t="s">
        <v>135</v>
      </c>
      <c r="C8" s="45">
        <v>5</v>
      </c>
      <c r="D8" s="200"/>
      <c r="I8" s="200"/>
    </row>
    <row r="9" spans="1:9" ht="12.5">
      <c r="A9" s="200"/>
      <c r="B9" s="236" t="s">
        <v>261</v>
      </c>
      <c r="C9" s="200"/>
      <c r="D9" s="200"/>
      <c r="I9" s="200"/>
    </row>
    <row r="10" spans="1:9" ht="15.75" customHeight="1">
      <c r="A10" s="200"/>
      <c r="B10" s="200"/>
      <c r="C10" s="200"/>
      <c r="D10" s="200"/>
      <c r="I10" s="200"/>
    </row>
    <row r="11" spans="1:9" ht="15.75" customHeight="1">
      <c r="A11" s="200"/>
      <c r="B11" s="200"/>
      <c r="C11" s="200"/>
      <c r="D11" s="200"/>
      <c r="I11" s="200"/>
    </row>
    <row r="12" spans="1:9" ht="15.75" customHeight="1">
      <c r="A12" s="200"/>
      <c r="B12" s="200"/>
      <c r="C12" s="200"/>
      <c r="D12" s="200"/>
      <c r="I12" s="200"/>
    </row>
    <row r="13" spans="1:9" ht="15.75" customHeight="1">
      <c r="A13" s="200"/>
      <c r="B13" s="200"/>
      <c r="C13" s="200"/>
      <c r="D13" s="200"/>
      <c r="I13" s="200"/>
    </row>
    <row r="14" spans="1:9" ht="15.75" customHeight="1">
      <c r="A14" s="200"/>
      <c r="B14" s="200"/>
      <c r="C14" s="200"/>
      <c r="D14" s="200"/>
      <c r="I14" s="200"/>
    </row>
    <row r="15" spans="1:9" ht="15.75" customHeight="1">
      <c r="A15" s="200"/>
      <c r="B15" s="200"/>
      <c r="C15" s="200"/>
      <c r="D15" s="200"/>
      <c r="I15" s="200"/>
    </row>
    <row r="16" spans="1:9" ht="15.75" customHeight="1">
      <c r="A16" s="200"/>
      <c r="B16" s="200"/>
      <c r="C16" s="200"/>
      <c r="D16" s="200"/>
      <c r="I16" s="200"/>
    </row>
    <row r="17" spans="1:9" ht="15.75" customHeight="1">
      <c r="A17" s="200"/>
      <c r="B17" s="200"/>
      <c r="C17" s="200"/>
      <c r="D17" s="200"/>
      <c r="I17" s="200"/>
    </row>
    <row r="18" spans="1:9" ht="15.75" customHeight="1">
      <c r="A18" s="200"/>
      <c r="B18" s="200"/>
      <c r="C18" s="200"/>
      <c r="D18" s="200"/>
      <c r="I18" s="200"/>
    </row>
    <row r="19" spans="1:9" ht="15.75" customHeight="1">
      <c r="A19" s="200"/>
      <c r="B19" s="200"/>
      <c r="C19" s="200"/>
      <c r="D19" s="200"/>
      <c r="I19" s="200"/>
    </row>
    <row r="20" spans="1:9" ht="15.75" customHeight="1">
      <c r="A20" s="200"/>
      <c r="B20" s="200"/>
      <c r="C20" s="200"/>
      <c r="D20" s="200"/>
      <c r="I20" s="200"/>
    </row>
    <row r="21" spans="1:9" ht="15.75" customHeight="1">
      <c r="A21" s="200"/>
      <c r="B21" s="200"/>
      <c r="C21" s="200"/>
      <c r="D21" s="200"/>
      <c r="I21" s="200"/>
    </row>
    <row r="22" spans="1:9" ht="15.75" customHeight="1">
      <c r="A22" s="200"/>
      <c r="B22" s="200"/>
      <c r="C22" s="200"/>
      <c r="D22" s="200"/>
      <c r="I22" s="200"/>
    </row>
    <row r="23" spans="1:9" ht="15.75" customHeight="1">
      <c r="A23" s="200"/>
      <c r="B23" s="200"/>
      <c r="C23" s="200"/>
      <c r="D23" s="200"/>
      <c r="I23" s="200"/>
    </row>
    <row r="24" spans="1:9" ht="15.75" customHeight="1">
      <c r="A24" s="200"/>
      <c r="B24" s="200"/>
      <c r="C24" s="200"/>
      <c r="D24" s="200"/>
      <c r="I24" s="200"/>
    </row>
    <row r="25" spans="1:9" ht="15.75" customHeight="1">
      <c r="A25" s="200"/>
      <c r="B25" s="200"/>
      <c r="C25" s="200"/>
      <c r="D25" s="200"/>
      <c r="I25" s="200"/>
    </row>
    <row r="26" spans="1:9" ht="15.75" customHeight="1">
      <c r="A26" s="200"/>
      <c r="B26" s="200"/>
      <c r="C26" s="200"/>
      <c r="D26" s="200"/>
      <c r="I26" s="200"/>
    </row>
    <row r="27" spans="1:9" ht="15.75" customHeight="1">
      <c r="A27" s="200"/>
      <c r="B27" s="200"/>
      <c r="C27" s="200"/>
      <c r="D27" s="200"/>
      <c r="I27" s="200"/>
    </row>
    <row r="28" spans="1:9" ht="15.75" customHeight="1">
      <c r="A28" s="200"/>
      <c r="B28" s="200"/>
      <c r="C28" s="200"/>
      <c r="D28" s="200"/>
      <c r="I28" s="200"/>
    </row>
    <row r="29" spans="1:9" ht="12.5">
      <c r="A29" s="199"/>
      <c r="B29" s="200"/>
      <c r="C29" s="200"/>
      <c r="D29" s="200"/>
      <c r="E29" s="200"/>
      <c r="F29" s="200"/>
      <c r="G29" s="200"/>
      <c r="H29" s="200"/>
      <c r="I29" s="200"/>
    </row>
    <row r="30" spans="1:9" ht="12.5" hidden="1"/>
    <row r="31" spans="1:9" ht="12.5" hidden="1"/>
    <row r="32" spans="1:9" ht="12.5" hidden="1"/>
    <row r="33" ht="12.5" hidden="1"/>
    <row r="34" ht="12.5" hidden="1"/>
    <row r="35" ht="12.5" hidden="1"/>
    <row r="36" ht="12.5" hidden="1"/>
    <row r="37" ht="12.5" hidden="1"/>
    <row r="38" ht="12.5" hidden="1"/>
    <row r="39" ht="12.5" hidden="1"/>
    <row r="40" ht="12.5" hidden="1"/>
    <row r="41" ht="12.5" hidden="1"/>
    <row r="42" ht="12.5" hidden="1"/>
    <row r="43" ht="12.5" hidden="1"/>
    <row r="44" ht="12.5" hidden="1"/>
    <row r="45" ht="12.5" hidden="1"/>
    <row r="46" ht="12.5" hidden="1"/>
    <row r="47" ht="12.5" hidden="1"/>
    <row r="48" ht="12.5" hidden="1"/>
    <row r="49" ht="12.5" hidden="1"/>
    <row r="50" ht="12.5" hidden="1"/>
    <row r="51" ht="12.5" hidden="1"/>
    <row r="52" ht="12.5" hidden="1"/>
    <row r="53" ht="12.5" hidden="1"/>
    <row r="54" ht="12.5" hidden="1"/>
    <row r="55" ht="12.5" hidden="1"/>
    <row r="56" ht="12.5" hidden="1"/>
    <row r="57" ht="12.5" hidden="1"/>
    <row r="58" ht="12.5" hidden="1"/>
    <row r="59" ht="12.5" hidden="1"/>
    <row r="60" ht="12.5" hidden="1"/>
    <row r="61" ht="12.5" hidden="1"/>
    <row r="62" ht="12.5" hidden="1"/>
    <row r="63" ht="12.5" hidden="1"/>
    <row r="64" ht="12.5" hidden="1"/>
    <row r="65" ht="12.5" hidden="1"/>
    <row r="66" ht="12.5" hidden="1"/>
    <row r="67" ht="12.5" hidden="1"/>
    <row r="68" ht="12.5" hidden="1"/>
    <row r="69" ht="12.5" hidden="1"/>
    <row r="70" ht="12.5" hidden="1"/>
    <row r="71" ht="12.5" hidden="1"/>
    <row r="72" ht="12.5" hidden="1"/>
    <row r="73" ht="12.5" hidden="1"/>
    <row r="74" ht="12.5" hidden="1"/>
    <row r="75" ht="12.5" hidden="1"/>
    <row r="76" ht="12.5" hidden="1"/>
    <row r="77" ht="12.5" hidden="1"/>
    <row r="78" ht="12.5" hidden="1"/>
    <row r="79" ht="12.5" hidden="1"/>
    <row r="80" ht="12.5" hidden="1"/>
    <row r="81" ht="12.5" hidden="1"/>
    <row r="82" ht="12.5" hidden="1"/>
    <row r="83" ht="12.5" hidden="1"/>
    <row r="84" ht="12.5" hidden="1"/>
    <row r="85" ht="12.5" hidden="1"/>
    <row r="86" ht="12.5" hidden="1"/>
    <row r="87" ht="12.5" hidden="1"/>
    <row r="88" ht="12.5" hidden="1"/>
    <row r="89" ht="12.5" hidden="1"/>
    <row r="90" ht="12.5" hidden="1"/>
    <row r="91" ht="12.5" hidden="1"/>
    <row r="92" ht="12.5" hidden="1"/>
    <row r="93" ht="12.5" hidden="1"/>
    <row r="94" ht="12.5" hidden="1"/>
    <row r="95" ht="12.5" hidden="1"/>
    <row r="96" ht="12.5" hidden="1"/>
    <row r="97" ht="12.5" hidden="1"/>
    <row r="98" ht="12.5" hidden="1"/>
    <row r="99" ht="12.5" hidden="1"/>
    <row r="100" ht="12.5" hidden="1"/>
    <row r="101" ht="12.5" hidden="1"/>
    <row r="102" ht="12.5" hidden="1"/>
    <row r="103" ht="12.5" hidden="1"/>
    <row r="104" ht="12.5" hidden="1"/>
    <row r="105" ht="12.5" hidden="1"/>
    <row r="106" ht="12.5" hidden="1"/>
    <row r="107" ht="12.5" hidden="1"/>
    <row r="108" ht="12.5" hidden="1"/>
    <row r="109" ht="12.5" hidden="1"/>
    <row r="110" ht="12.5" hidden="1"/>
    <row r="111" ht="12.5" hidden="1"/>
    <row r="112" ht="12.5" hidden="1"/>
    <row r="113" ht="12.5" hidden="1"/>
    <row r="114" ht="12.5" hidden="1"/>
    <row r="115" ht="12.5" hidden="1"/>
    <row r="116" ht="12.5" hidden="1"/>
    <row r="117" ht="12.5" hidden="1"/>
    <row r="118" ht="12.5" hidden="1"/>
    <row r="119" ht="12.5" hidden="1"/>
    <row r="120" ht="12.5" hidden="1"/>
    <row r="121" ht="12.5" hidden="1"/>
    <row r="122" ht="12.5" hidden="1"/>
    <row r="123" ht="12.5" hidden="1"/>
    <row r="124" ht="12.5" hidden="1"/>
    <row r="125" ht="12.5" hidden="1"/>
    <row r="126" ht="12.5" hidden="1"/>
    <row r="127" ht="12.5" hidden="1"/>
    <row r="128" ht="12.5" hidden="1"/>
    <row r="129" ht="12.5" hidden="1"/>
    <row r="130" ht="12.5" hidden="1"/>
    <row r="131" ht="12.5" hidden="1"/>
    <row r="132" ht="12.5" hidden="1"/>
    <row r="133" ht="12.5" hidden="1"/>
    <row r="134" ht="12.5" hidden="1"/>
    <row r="135" ht="12.5" hidden="1"/>
    <row r="136" ht="12.5" hidden="1"/>
    <row r="137" ht="12.5" hidden="1"/>
    <row r="138" ht="12.5" hidden="1"/>
    <row r="139" ht="12.5" hidden="1"/>
    <row r="140" ht="12.5" hidden="1"/>
    <row r="141" ht="12.5" hidden="1"/>
    <row r="142" ht="12.5" hidden="1"/>
    <row r="143" ht="12.5" hidden="1"/>
    <row r="144" ht="12.5" hidden="1"/>
    <row r="145" ht="12.5" hidden="1"/>
    <row r="146" ht="12.5" hidden="1"/>
    <row r="147" ht="12.5" hidden="1"/>
    <row r="148" ht="12.5" hidden="1"/>
    <row r="149" ht="12.5" hidden="1"/>
    <row r="150" ht="12.5" hidden="1"/>
    <row r="151" ht="12.5" hidden="1"/>
    <row r="152" ht="12.5" hidden="1"/>
    <row r="153" ht="12.5" hidden="1"/>
    <row r="154" ht="12.5" hidden="1"/>
    <row r="155" ht="12.5" hidden="1"/>
    <row r="156" ht="12.5" hidden="1"/>
    <row r="157" ht="12.5" hidden="1"/>
    <row r="158" ht="12.5" hidden="1"/>
    <row r="159" ht="12.5" hidden="1"/>
    <row r="160" ht="12.5" hidden="1"/>
    <row r="161" ht="12.5" hidden="1"/>
    <row r="162" ht="12.5" hidden="1"/>
    <row r="163" ht="12.5" hidden="1"/>
    <row r="164" ht="12.5" hidden="1"/>
    <row r="165" ht="12.5" hidden="1"/>
    <row r="166" ht="12.5" hidden="1"/>
    <row r="167" ht="12.5" hidden="1"/>
    <row r="168" ht="12.5" hidden="1"/>
    <row r="169" ht="12.5" hidden="1"/>
    <row r="170" ht="12.5" hidden="1"/>
    <row r="171" ht="12.5" hidden="1"/>
    <row r="172" ht="12.5" hidden="1"/>
    <row r="173" ht="12.5" hidden="1"/>
    <row r="174" ht="12.5" hidden="1"/>
    <row r="175" ht="12.5" hidden="1"/>
    <row r="176" ht="12.5" hidden="1"/>
    <row r="177" ht="12.5" hidden="1"/>
    <row r="178" ht="12.5" hidden="1"/>
    <row r="179" ht="12.5" hidden="1"/>
    <row r="180" ht="12.5" hidden="1"/>
    <row r="181" ht="12.5" hidden="1"/>
    <row r="182" ht="12.5" hidden="1"/>
    <row r="183" ht="12.5" hidden="1"/>
    <row r="184" ht="12.5" hidden="1"/>
    <row r="185" ht="12.5" hidden="1"/>
    <row r="186" ht="12.5" hidden="1"/>
    <row r="187" ht="12.5" hidden="1"/>
    <row r="188" ht="12.5" hidden="1"/>
    <row r="189" ht="12.5" hidden="1"/>
    <row r="190" ht="12.5" hidden="1"/>
    <row r="191" ht="12.5" hidden="1"/>
    <row r="192" ht="12.5" hidden="1"/>
    <row r="193" ht="12.5" hidden="1"/>
    <row r="194" ht="12.5" hidden="1"/>
    <row r="195" ht="12.5" hidden="1"/>
    <row r="196" ht="12.5" hidden="1"/>
    <row r="197" ht="12.5" hidden="1"/>
    <row r="198" ht="12.5" hidden="1"/>
    <row r="199" ht="12.5" hidden="1"/>
    <row r="200" ht="12.5" hidden="1"/>
    <row r="201" ht="12.5" hidden="1"/>
    <row r="202" ht="12.5" hidden="1"/>
    <row r="203" ht="12.5" hidden="1"/>
    <row r="204" ht="12.5" hidden="1"/>
    <row r="205" ht="12.5" hidden="1"/>
    <row r="206" ht="12.5" hidden="1"/>
    <row r="207" ht="12.5" hidden="1"/>
    <row r="208" ht="12.5" hidden="1"/>
    <row r="209" ht="12.5" hidden="1"/>
    <row r="210" ht="12.5" hidden="1"/>
    <row r="211" ht="12.5" hidden="1"/>
    <row r="212" ht="12.5" hidden="1"/>
    <row r="213" ht="12.5" hidden="1"/>
    <row r="214" ht="12.5" hidden="1"/>
    <row r="215" ht="12.5" hidden="1"/>
    <row r="216" ht="12.5" hidden="1"/>
    <row r="217" ht="12.5" hidden="1"/>
    <row r="218" ht="12.5" hidden="1"/>
    <row r="219" ht="12.5" hidden="1"/>
    <row r="220" ht="12.5" hidden="1"/>
    <row r="221" ht="12.5" hidden="1"/>
    <row r="222" ht="12.5" hidden="1"/>
    <row r="223" ht="12.5" hidden="1"/>
    <row r="224" ht="12.5" hidden="1"/>
    <row r="225" ht="12.5" hidden="1"/>
    <row r="226" ht="12.5" hidden="1"/>
    <row r="227" ht="12.5" hidden="1"/>
    <row r="228" ht="12.5" hidden="1"/>
    <row r="229" ht="12.5" hidden="1"/>
    <row r="230" ht="12.5" hidden="1"/>
    <row r="231" ht="12.5" hidden="1"/>
    <row r="232" ht="12.5" hidden="1"/>
    <row r="233" ht="12.5" hidden="1"/>
    <row r="234" ht="12.5" hidden="1"/>
    <row r="235" ht="12.5" hidden="1"/>
    <row r="236" ht="12.5" hidden="1"/>
    <row r="237" ht="12.5" hidden="1"/>
    <row r="238" ht="12.5" hidden="1"/>
    <row r="239" ht="12.5" hidden="1"/>
    <row r="240" ht="12.5" hidden="1"/>
    <row r="241" ht="12.5" hidden="1"/>
    <row r="242" ht="12.5" hidden="1"/>
    <row r="243" ht="12.5" hidden="1"/>
    <row r="244" ht="12.5" hidden="1"/>
    <row r="245" ht="12.5" hidden="1"/>
    <row r="246" ht="12.5" hidden="1"/>
    <row r="247" ht="12.5" hidden="1"/>
    <row r="248" ht="12.5" hidden="1"/>
    <row r="249" ht="12.5" hidden="1"/>
    <row r="250" ht="12.5" hidden="1"/>
    <row r="251" ht="12.5" hidden="1"/>
    <row r="252" ht="12.5" hidden="1"/>
    <row r="253" ht="12.5" hidden="1"/>
    <row r="254" ht="12.5" hidden="1"/>
    <row r="255" ht="12.5" hidden="1"/>
    <row r="256" ht="12.5" hidden="1"/>
    <row r="257" ht="12.5" hidden="1"/>
    <row r="258" ht="12.5" hidden="1"/>
    <row r="259" ht="12.5" hidden="1"/>
    <row r="260" ht="12.5" hidden="1"/>
    <row r="261" ht="12.5" hidden="1"/>
    <row r="262" ht="12.5" hidden="1"/>
    <row r="263" ht="12.5" hidden="1"/>
    <row r="264" ht="12.5" hidden="1"/>
    <row r="265" ht="12.5" hidden="1"/>
    <row r="266" ht="12.5" hidden="1"/>
    <row r="267" ht="12.5" hidden="1"/>
    <row r="268" ht="12.5" hidden="1"/>
    <row r="269" ht="12.5" hidden="1"/>
    <row r="270" ht="12.5" hidden="1"/>
    <row r="271" ht="12.5" hidden="1"/>
    <row r="272" ht="12.5" hidden="1"/>
    <row r="273" ht="12.5" hidden="1"/>
    <row r="274" ht="12.5" hidden="1"/>
    <row r="275" ht="12.5" hidden="1"/>
    <row r="276" ht="12.5" hidden="1"/>
    <row r="277" ht="12.5" hidden="1"/>
    <row r="278" ht="12.5" hidden="1"/>
    <row r="279" ht="12.5" hidden="1"/>
    <row r="280" ht="12.5" hidden="1"/>
    <row r="281" ht="12.5" hidden="1"/>
    <row r="282" ht="12.5" hidden="1"/>
    <row r="283" ht="12.5" hidden="1"/>
    <row r="284" ht="12.5" hidden="1"/>
    <row r="285" ht="12.5" hidden="1"/>
    <row r="286" ht="12.5" hidden="1"/>
    <row r="287" ht="12.5" hidden="1"/>
    <row r="288" ht="12.5" hidden="1"/>
    <row r="289" ht="12.5" hidden="1"/>
    <row r="290" ht="12.5" hidden="1"/>
    <row r="291" ht="12.5" hidden="1"/>
    <row r="292" ht="12.5" hidden="1"/>
    <row r="293" ht="12.5" hidden="1"/>
    <row r="294" ht="12.5" hidden="1"/>
    <row r="295" ht="12.5" hidden="1"/>
    <row r="296" ht="12.5" hidden="1"/>
    <row r="297" ht="12.5" hidden="1"/>
    <row r="298" ht="12.5" hidden="1"/>
    <row r="299" ht="12.5" hidden="1"/>
    <row r="300" ht="12.5" hidden="1"/>
    <row r="301" ht="12.5" hidden="1"/>
    <row r="302" ht="12.5" hidden="1"/>
    <row r="303" ht="12.5" hidden="1"/>
    <row r="304" ht="12.5" hidden="1"/>
    <row r="305" ht="12.5" hidden="1"/>
    <row r="306" ht="12.5" hidden="1"/>
    <row r="307" ht="12.5" hidden="1"/>
    <row r="308" ht="12.5" hidden="1"/>
    <row r="309" ht="12.5" hidden="1"/>
    <row r="310" ht="12.5" hidden="1"/>
    <row r="311" ht="12.5" hidden="1"/>
    <row r="312" ht="12.5" hidden="1"/>
    <row r="313" ht="12.5" hidden="1"/>
    <row r="314" ht="12.5" hidden="1"/>
    <row r="315" ht="12.5" hidden="1"/>
    <row r="316" ht="12.5" hidden="1"/>
    <row r="317" ht="12.5" hidden="1"/>
    <row r="318" ht="12.5" hidden="1"/>
    <row r="319" ht="12.5" hidden="1"/>
    <row r="320" ht="12.5" hidden="1"/>
    <row r="321" ht="12.5" hidden="1"/>
    <row r="322" ht="12.5" hidden="1"/>
    <row r="323" ht="12.5" hidden="1"/>
    <row r="324" ht="12.5" hidden="1"/>
    <row r="325" ht="12.5" hidden="1"/>
    <row r="326" ht="12.5" hidden="1"/>
    <row r="327" ht="12.5" hidden="1"/>
    <row r="328" ht="12.5" hidden="1"/>
    <row r="329" ht="12.5" hidden="1"/>
    <row r="330" ht="12.5" hidden="1"/>
    <row r="331" ht="12.5" hidden="1"/>
    <row r="332" ht="12.5" hidden="1"/>
    <row r="333" ht="12.5" hidden="1"/>
    <row r="334" ht="12.5" hidden="1"/>
    <row r="335" ht="12.5" hidden="1"/>
    <row r="336" ht="12.5" hidden="1"/>
    <row r="337" ht="12.5" hidden="1"/>
    <row r="338" ht="12.5" hidden="1"/>
    <row r="339" ht="12.5" hidden="1"/>
    <row r="340" ht="12.5" hidden="1"/>
    <row r="341" ht="12.5" hidden="1"/>
    <row r="342" ht="12.5" hidden="1"/>
    <row r="343" ht="12.5" hidden="1"/>
    <row r="344" ht="12.5" hidden="1"/>
    <row r="345" ht="12.5" hidden="1"/>
    <row r="346" ht="12.5" hidden="1"/>
    <row r="347" ht="12.5" hidden="1"/>
    <row r="348" ht="12.5" hidden="1"/>
    <row r="349" ht="12.5" hidden="1"/>
    <row r="350" ht="12.5" hidden="1"/>
    <row r="351" ht="12.5" hidden="1"/>
    <row r="352" ht="12.5" hidden="1"/>
    <row r="353" ht="12.5" hidden="1"/>
    <row r="354" ht="12.5" hidden="1"/>
    <row r="355" ht="12.5" hidden="1"/>
    <row r="356" ht="12.5" hidden="1"/>
    <row r="357" ht="12.5" hidden="1"/>
    <row r="358" ht="12.5" hidden="1"/>
    <row r="359" ht="12.5" hidden="1"/>
    <row r="360" ht="12.5" hidden="1"/>
    <row r="361" ht="12.5" hidden="1"/>
    <row r="362" ht="12.5" hidden="1"/>
    <row r="363" ht="12.5" hidden="1"/>
    <row r="364" ht="12.5" hidden="1"/>
    <row r="365" ht="12.5" hidden="1"/>
    <row r="366" ht="12.5" hidden="1"/>
    <row r="367" ht="12.5" hidden="1"/>
    <row r="368" ht="12.5" hidden="1"/>
    <row r="369" ht="12.5" hidden="1"/>
    <row r="370" ht="12.5" hidden="1"/>
    <row r="371" ht="12.5" hidden="1"/>
    <row r="372" ht="12.5" hidden="1"/>
    <row r="373" ht="12.5" hidden="1"/>
    <row r="374" ht="12.5" hidden="1"/>
    <row r="375" ht="12.5" hidden="1"/>
    <row r="376" ht="12.5" hidden="1"/>
    <row r="377" ht="12.5" hidden="1"/>
    <row r="378" ht="12.5" hidden="1"/>
    <row r="379" ht="12.5" hidden="1"/>
    <row r="380" ht="12.5" hidden="1"/>
    <row r="381" ht="12.5" hidden="1"/>
    <row r="382" ht="12.5" hidden="1"/>
    <row r="383" ht="12.5" hidden="1"/>
    <row r="384" ht="12.5" hidden="1"/>
    <row r="385" ht="12.5" hidden="1"/>
    <row r="386" ht="12.5" hidden="1"/>
    <row r="387" ht="12.5" hidden="1"/>
    <row r="388" ht="12.5" hidden="1"/>
    <row r="389" ht="12.5" hidden="1"/>
    <row r="390" ht="12.5" hidden="1"/>
    <row r="391" ht="12.5" hidden="1"/>
    <row r="392" ht="12.5" hidden="1"/>
    <row r="393" ht="12.5" hidden="1"/>
    <row r="394" ht="12.5" hidden="1"/>
    <row r="395" ht="12.5" hidden="1"/>
    <row r="396" ht="12.5" hidden="1"/>
    <row r="397" ht="12.5" hidden="1"/>
    <row r="398" ht="12.5" hidden="1"/>
    <row r="399" ht="12.5" hidden="1"/>
    <row r="400" ht="12.5" hidden="1"/>
    <row r="401" ht="12.5" hidden="1"/>
    <row r="402" ht="12.5" hidden="1"/>
    <row r="403" ht="12.5" hidden="1"/>
    <row r="404" ht="12.5" hidden="1"/>
    <row r="405" ht="12.5" hidden="1"/>
    <row r="406" ht="12.5" hidden="1"/>
    <row r="407" ht="12.5" hidden="1"/>
    <row r="408" ht="12.5" hidden="1"/>
    <row r="409" ht="12.5" hidden="1"/>
    <row r="410" ht="12.5" hidden="1"/>
    <row r="411" ht="12.5" hidden="1"/>
    <row r="412" ht="12.5" hidden="1"/>
    <row r="413" ht="12.5" hidden="1"/>
    <row r="414" ht="12.5" hidden="1"/>
    <row r="415" ht="12.5" hidden="1"/>
    <row r="416" ht="12.5" hidden="1"/>
    <row r="417" ht="12.5" hidden="1"/>
    <row r="418" ht="12.5" hidden="1"/>
    <row r="419" ht="12.5" hidden="1"/>
    <row r="420" ht="12.5" hidden="1"/>
    <row r="421" ht="12.5" hidden="1"/>
    <row r="422" ht="12.5" hidden="1"/>
    <row r="423" ht="12.5" hidden="1"/>
    <row r="424" ht="12.5" hidden="1"/>
    <row r="425" ht="12.5" hidden="1"/>
    <row r="426" ht="12.5" hidden="1"/>
    <row r="427" ht="12.5" hidden="1"/>
    <row r="428" ht="12.5" hidden="1"/>
    <row r="429" ht="12.5" hidden="1"/>
    <row r="430" ht="12.5" hidden="1"/>
    <row r="431" ht="12.5" hidden="1"/>
    <row r="432" ht="12.5" hidden="1"/>
    <row r="433" ht="12.5" hidden="1"/>
    <row r="434" ht="12.5" hidden="1"/>
    <row r="435" ht="12.5" hidden="1"/>
    <row r="436" ht="12.5" hidden="1"/>
    <row r="437" ht="12.5" hidden="1"/>
    <row r="438" ht="12.5" hidden="1"/>
    <row r="439" ht="12.5" hidden="1"/>
    <row r="440" ht="12.5" hidden="1"/>
    <row r="441" ht="12.5" hidden="1"/>
    <row r="442" ht="12.5" hidden="1"/>
    <row r="443" ht="12.5" hidden="1"/>
    <row r="444" ht="12.5" hidden="1"/>
    <row r="445" ht="12.5" hidden="1"/>
    <row r="446" ht="12.5" hidden="1"/>
    <row r="447" ht="12.5" hidden="1"/>
    <row r="448" ht="12.5" hidden="1"/>
    <row r="449" ht="12.5" hidden="1"/>
    <row r="450" ht="12.5" hidden="1"/>
    <row r="451" ht="12.5" hidden="1"/>
    <row r="452" ht="12.5" hidden="1"/>
    <row r="453" ht="12.5" hidden="1"/>
    <row r="454" ht="12.5" hidden="1"/>
    <row r="455" ht="12.5" hidden="1"/>
    <row r="456" ht="12.5" hidden="1"/>
    <row r="457" ht="12.5" hidden="1"/>
    <row r="458" ht="12.5" hidden="1"/>
    <row r="459" ht="12.5" hidden="1"/>
    <row r="460" ht="12.5" hidden="1"/>
    <row r="461" ht="12.5" hidden="1"/>
    <row r="462" ht="12.5" hidden="1"/>
    <row r="463" ht="12.5" hidden="1"/>
    <row r="464" ht="12.5" hidden="1"/>
    <row r="465" ht="12.5" hidden="1"/>
    <row r="466" ht="12.5" hidden="1"/>
    <row r="467" ht="12.5" hidden="1"/>
    <row r="468" ht="12.5" hidden="1"/>
    <row r="469" ht="12.5" hidden="1"/>
    <row r="470" ht="12.5" hidden="1"/>
    <row r="471" ht="12.5" hidden="1"/>
    <row r="472" ht="12.5" hidden="1"/>
    <row r="473" ht="12.5" hidden="1"/>
    <row r="474" ht="12.5" hidden="1"/>
    <row r="475" ht="12.5" hidden="1"/>
    <row r="476" ht="12.5" hidden="1"/>
    <row r="477" ht="12.5" hidden="1"/>
    <row r="478" ht="12.5" hidden="1"/>
    <row r="479" ht="12.5" hidden="1"/>
    <row r="480" ht="12.5" hidden="1"/>
    <row r="481" ht="12.5" hidden="1"/>
    <row r="482" ht="12.5" hidden="1"/>
    <row r="483" ht="12.5" hidden="1"/>
    <row r="484" ht="12.5" hidden="1"/>
    <row r="485" ht="12.5" hidden="1"/>
    <row r="486" ht="12.5" hidden="1"/>
    <row r="487" ht="12.5" hidden="1"/>
    <row r="488" ht="12.5" hidden="1"/>
    <row r="489" ht="12.5" hidden="1"/>
    <row r="490" ht="12.5" hidden="1"/>
    <row r="491" ht="12.5" hidden="1"/>
    <row r="492" ht="12.5" hidden="1"/>
    <row r="493" ht="12.5" hidden="1"/>
    <row r="494" ht="12.5" hidden="1"/>
    <row r="495" ht="12.5" hidden="1"/>
    <row r="496" ht="12.5" hidden="1"/>
    <row r="497" ht="12.5" hidden="1"/>
    <row r="498" ht="12.5" hidden="1"/>
    <row r="499" ht="12.5" hidden="1"/>
    <row r="500" ht="12.5" hidden="1"/>
    <row r="501" ht="12.5" hidden="1"/>
    <row r="502" ht="12.5" hidden="1"/>
    <row r="503" ht="12.5" hidden="1"/>
    <row r="504" ht="12.5" hidden="1"/>
    <row r="505" ht="12.5" hidden="1"/>
    <row r="506" ht="12.5" hidden="1"/>
    <row r="507" ht="12.5" hidden="1"/>
    <row r="508" ht="12.5" hidden="1"/>
    <row r="509" ht="12.5" hidden="1"/>
    <row r="510" ht="12.5" hidden="1"/>
    <row r="511" ht="12.5" hidden="1"/>
    <row r="512" ht="12.5" hidden="1"/>
    <row r="513" ht="12.5" hidden="1"/>
    <row r="514" ht="12.5" hidden="1"/>
    <row r="515" ht="12.5" hidden="1"/>
    <row r="516" ht="12.5" hidden="1"/>
    <row r="517" ht="12.5" hidden="1"/>
    <row r="518" ht="12.5" hidden="1"/>
    <row r="519" ht="12.5" hidden="1"/>
    <row r="520" ht="12.5" hidden="1"/>
    <row r="521" ht="12.5" hidden="1"/>
    <row r="522" ht="12.5" hidden="1"/>
    <row r="523" ht="12.5" hidden="1"/>
    <row r="524" ht="12.5" hidden="1"/>
    <row r="525" ht="12.5" hidden="1"/>
    <row r="526" ht="12.5" hidden="1"/>
    <row r="527" ht="12.5" hidden="1"/>
    <row r="528" ht="12.5" hidden="1"/>
    <row r="529" ht="12.5" hidden="1"/>
    <row r="530" ht="12.5" hidden="1"/>
    <row r="531" ht="12.5" hidden="1"/>
    <row r="532" ht="12.5" hidden="1"/>
    <row r="533" ht="12.5" hidden="1"/>
    <row r="534" ht="12.5" hidden="1"/>
    <row r="535" ht="12.5" hidden="1"/>
    <row r="536" ht="12.5" hidden="1"/>
    <row r="537" ht="12.5" hidden="1"/>
    <row r="538" ht="12.5" hidden="1"/>
    <row r="539" ht="12.5" hidden="1"/>
    <row r="540" ht="12.5" hidden="1"/>
    <row r="541" ht="12.5" hidden="1"/>
    <row r="542" ht="12.5" hidden="1"/>
    <row r="543" ht="12.5" hidden="1"/>
    <row r="544" ht="12.5" hidden="1"/>
    <row r="545" ht="12.5" hidden="1"/>
    <row r="546" ht="12.5" hidden="1"/>
    <row r="547" ht="12.5" hidden="1"/>
    <row r="548" ht="12.5" hidden="1"/>
    <row r="549" ht="12.5" hidden="1"/>
    <row r="550" ht="12.5" hidden="1"/>
    <row r="551" ht="12.5" hidden="1"/>
    <row r="552" ht="12.5" hidden="1"/>
    <row r="553" ht="12.5" hidden="1"/>
    <row r="554" ht="12.5" hidden="1"/>
    <row r="555" ht="12.5" hidden="1"/>
    <row r="556" ht="12.5" hidden="1"/>
    <row r="557" ht="12.5" hidden="1"/>
    <row r="558" ht="12.5" hidden="1"/>
    <row r="559" ht="12.5" hidden="1"/>
    <row r="560" ht="12.5" hidden="1"/>
    <row r="561" ht="12.5" hidden="1"/>
    <row r="562" ht="12.5" hidden="1"/>
    <row r="563" ht="12.5" hidden="1"/>
    <row r="564" ht="12.5" hidden="1"/>
    <row r="565" ht="12.5" hidden="1"/>
    <row r="566" ht="12.5" hidden="1"/>
    <row r="567" ht="12.5" hidden="1"/>
    <row r="568" ht="12.5" hidden="1"/>
    <row r="569" ht="12.5" hidden="1"/>
    <row r="570" ht="12.5" hidden="1"/>
    <row r="571" ht="12.5" hidden="1"/>
    <row r="572" ht="12.5" hidden="1"/>
    <row r="573" ht="12.5" hidden="1"/>
    <row r="574" ht="12.5" hidden="1"/>
    <row r="575" ht="12.5" hidden="1"/>
    <row r="576" ht="12.5" hidden="1"/>
    <row r="577" ht="12.5" hidden="1"/>
    <row r="578" ht="12.5" hidden="1"/>
    <row r="579" ht="12.5" hidden="1"/>
    <row r="580" ht="12.5" hidden="1"/>
    <row r="581" ht="12.5" hidden="1"/>
    <row r="582" ht="12.5" hidden="1"/>
    <row r="583" ht="12.5" hidden="1"/>
    <row r="584" ht="12.5" hidden="1"/>
    <row r="585" ht="12.5" hidden="1"/>
    <row r="586" ht="12.5" hidden="1"/>
    <row r="587" ht="12.5" hidden="1"/>
    <row r="588" ht="12.5" hidden="1"/>
    <row r="589" ht="12.5" hidden="1"/>
    <row r="590" ht="12.5" hidden="1"/>
    <row r="591" ht="12.5" hidden="1"/>
    <row r="592" ht="12.5" hidden="1"/>
    <row r="593" ht="12.5" hidden="1"/>
    <row r="594" ht="12.5" hidden="1"/>
    <row r="595" ht="12.5" hidden="1"/>
    <row r="596" ht="12.5" hidden="1"/>
    <row r="597" ht="12.5" hidden="1"/>
    <row r="598" ht="12.5" hidden="1"/>
    <row r="599" ht="12.5" hidden="1"/>
    <row r="600" ht="12.5" hidden="1"/>
    <row r="601" ht="12.5" hidden="1"/>
    <row r="602" ht="12.5" hidden="1"/>
    <row r="603" ht="12.5" hidden="1"/>
    <row r="604" ht="12.5" hidden="1"/>
    <row r="605" ht="12.5" hidden="1"/>
    <row r="606" ht="12.5" hidden="1"/>
    <row r="607" ht="12.5" hidden="1"/>
    <row r="608" ht="12.5" hidden="1"/>
    <row r="609" ht="12.5" hidden="1"/>
    <row r="610" ht="12.5" hidden="1"/>
    <row r="611" ht="12.5" hidden="1"/>
    <row r="612" ht="12.5" hidden="1"/>
    <row r="613" ht="12.5" hidden="1"/>
    <row r="614" ht="12.5" hidden="1"/>
    <row r="615" ht="12.5" hidden="1"/>
    <row r="616" ht="12.5" hidden="1"/>
    <row r="617" ht="12.5" hidden="1"/>
    <row r="618" ht="12.5" hidden="1"/>
    <row r="619" ht="12.5" hidden="1"/>
    <row r="620" ht="12.5" hidden="1"/>
    <row r="621" ht="12.5" hidden="1"/>
    <row r="622" ht="12.5" hidden="1"/>
    <row r="623" ht="12.5" hidden="1"/>
    <row r="624" ht="12.5" hidden="1"/>
    <row r="625" ht="12.5" hidden="1"/>
    <row r="626" ht="12.5" hidden="1"/>
    <row r="627" ht="12.5" hidden="1"/>
    <row r="628" ht="12.5" hidden="1"/>
    <row r="629" ht="12.5" hidden="1"/>
    <row r="630" ht="12.5" hidden="1"/>
    <row r="631" ht="12.5" hidden="1"/>
    <row r="632" ht="12.5" hidden="1"/>
    <row r="633" ht="12.5" hidden="1"/>
    <row r="634" ht="12.5" hidden="1"/>
    <row r="635" ht="12.5" hidden="1"/>
    <row r="636" ht="12.5" hidden="1"/>
    <row r="637" ht="12.5" hidden="1"/>
    <row r="638" ht="12.5" hidden="1"/>
    <row r="639" ht="12.5" hidden="1"/>
    <row r="640" ht="12.5" hidden="1"/>
    <row r="641" ht="12.5" hidden="1"/>
    <row r="642" ht="12.5" hidden="1"/>
    <row r="643" ht="12.5" hidden="1"/>
    <row r="644" ht="12.5" hidden="1"/>
    <row r="645" ht="12.5" hidden="1"/>
    <row r="646" ht="12.5" hidden="1"/>
    <row r="647" ht="12.5" hidden="1"/>
    <row r="648" ht="12.5" hidden="1"/>
    <row r="649" ht="12.5" hidden="1"/>
    <row r="650" ht="12.5" hidden="1"/>
    <row r="651" ht="12.5" hidden="1"/>
    <row r="652" ht="12.5" hidden="1"/>
    <row r="653" ht="12.5" hidden="1"/>
    <row r="654" ht="12.5" hidden="1"/>
    <row r="655" ht="12.5" hidden="1"/>
    <row r="656" ht="12.5" hidden="1"/>
    <row r="657" ht="12.5" hidden="1"/>
    <row r="658" ht="12.5" hidden="1"/>
    <row r="659" ht="12.5" hidden="1"/>
    <row r="660" ht="12.5" hidden="1"/>
    <row r="661" ht="12.5" hidden="1"/>
    <row r="662" ht="12.5" hidden="1"/>
    <row r="663" ht="12.5" hidden="1"/>
    <row r="664" ht="12.5" hidden="1"/>
    <row r="665" ht="12.5" hidden="1"/>
    <row r="666" ht="12.5" hidden="1"/>
    <row r="667" ht="12.5" hidden="1"/>
    <row r="668" ht="12.5" hidden="1"/>
    <row r="669" ht="12.5" hidden="1"/>
    <row r="670" ht="12.5" hidden="1"/>
    <row r="671" ht="12.5" hidden="1"/>
    <row r="672" ht="12.5" hidden="1"/>
    <row r="673" ht="12.5" hidden="1"/>
    <row r="674" ht="12.5" hidden="1"/>
    <row r="675" ht="12.5" hidden="1"/>
    <row r="676" ht="12.5" hidden="1"/>
    <row r="677" ht="12.5" hidden="1"/>
    <row r="678" ht="12.5" hidden="1"/>
    <row r="679" ht="12.5" hidden="1"/>
    <row r="680" ht="12.5" hidden="1"/>
    <row r="681" ht="12.5" hidden="1"/>
    <row r="682" ht="12.5" hidden="1"/>
    <row r="683" ht="12.5" hidden="1"/>
    <row r="684" ht="12.5" hidden="1"/>
    <row r="685" ht="12.5" hidden="1"/>
    <row r="686" ht="12.5" hidden="1"/>
    <row r="687" ht="12.5" hidden="1"/>
    <row r="688" ht="12.5" hidden="1"/>
    <row r="689" ht="12.5" hidden="1"/>
    <row r="690" ht="12.5" hidden="1"/>
    <row r="691" ht="12.5" hidden="1"/>
    <row r="692" ht="12.5" hidden="1"/>
    <row r="693" ht="12.5" hidden="1"/>
    <row r="694" ht="12.5" hidden="1"/>
    <row r="695" ht="12.5" hidden="1"/>
    <row r="696" ht="12.5" hidden="1"/>
    <row r="697" ht="12.5" hidden="1"/>
    <row r="698" ht="12.5" hidden="1"/>
    <row r="699" ht="12.5" hidden="1"/>
    <row r="700" ht="12.5" hidden="1"/>
    <row r="701" ht="12.5" hidden="1"/>
    <row r="702" ht="12.5" hidden="1"/>
    <row r="703" ht="12.5" hidden="1"/>
    <row r="704" ht="12.5" hidden="1"/>
    <row r="705" ht="12.5" hidden="1"/>
    <row r="706" ht="12.5" hidden="1"/>
    <row r="707" ht="12.5" hidden="1"/>
    <row r="708" ht="12.5" hidden="1"/>
    <row r="709" ht="12.5" hidden="1"/>
    <row r="710" ht="12.5" hidden="1"/>
    <row r="711" ht="12.5" hidden="1"/>
    <row r="712" ht="12.5" hidden="1"/>
    <row r="713" ht="12.5" hidden="1"/>
    <row r="714" ht="12.5" hidden="1"/>
    <row r="715" ht="12.5" hidden="1"/>
    <row r="716" ht="12.5" hidden="1"/>
    <row r="717" ht="12.5" hidden="1"/>
    <row r="718" ht="12.5" hidden="1"/>
    <row r="719" ht="12.5" hidden="1"/>
    <row r="720" ht="12.5" hidden="1"/>
    <row r="721" ht="12.5" hidden="1"/>
    <row r="722" ht="12.5" hidden="1"/>
    <row r="723" ht="12.5" hidden="1"/>
    <row r="724" ht="12.5" hidden="1"/>
    <row r="725" ht="12.5" hidden="1"/>
    <row r="726" ht="12.5" hidden="1"/>
    <row r="727" ht="12.5" hidden="1"/>
    <row r="728" ht="12.5" hidden="1"/>
    <row r="729" ht="12.5" hidden="1"/>
    <row r="730" ht="12.5" hidden="1"/>
    <row r="731" ht="12.5" hidden="1"/>
    <row r="732" ht="12.5" hidden="1"/>
    <row r="733" ht="12.5" hidden="1"/>
    <row r="734" ht="12.5" hidden="1"/>
    <row r="735" ht="12.5" hidden="1"/>
    <row r="736" ht="12.5" hidden="1"/>
    <row r="737" ht="12.5" hidden="1"/>
    <row r="738" ht="12.5" hidden="1"/>
    <row r="739" ht="12.5" hidden="1"/>
    <row r="740" ht="12.5" hidden="1"/>
    <row r="741" ht="12.5" hidden="1"/>
    <row r="742" ht="12.5" hidden="1"/>
    <row r="743" ht="12.5" hidden="1"/>
    <row r="744" ht="12.5" hidden="1"/>
    <row r="745" ht="12.5" hidden="1"/>
    <row r="746" ht="12.5" hidden="1"/>
    <row r="747" ht="12.5" hidden="1"/>
    <row r="748" ht="12.5" hidden="1"/>
    <row r="749" ht="12.5" hidden="1"/>
    <row r="750" ht="12.5" hidden="1"/>
    <row r="751" ht="12.5" hidden="1"/>
    <row r="752" ht="12.5" hidden="1"/>
    <row r="753" ht="12.5" hidden="1"/>
    <row r="754" ht="12.5" hidden="1"/>
    <row r="755" ht="12.5" hidden="1"/>
    <row r="756" ht="12.5" hidden="1"/>
    <row r="757" ht="12.5" hidden="1"/>
    <row r="758" ht="12.5" hidden="1"/>
    <row r="759" ht="12.5" hidden="1"/>
    <row r="760" ht="12.5" hidden="1"/>
    <row r="761" ht="12.5" hidden="1"/>
    <row r="762" ht="12.5" hidden="1"/>
    <row r="763" ht="12.5" hidden="1"/>
    <row r="764" ht="12.5" hidden="1"/>
    <row r="765" ht="12.5" hidden="1"/>
    <row r="766" ht="12.5" hidden="1"/>
    <row r="767" ht="12.5" hidden="1"/>
    <row r="768" ht="12.5" hidden="1"/>
    <row r="769" ht="12.5" hidden="1"/>
    <row r="770" ht="12.5" hidden="1"/>
    <row r="771" ht="12.5" hidden="1"/>
    <row r="772" ht="12.5" hidden="1"/>
    <row r="773" ht="12.5" hidden="1"/>
    <row r="774" ht="12.5" hidden="1"/>
    <row r="775" ht="12.5" hidden="1"/>
    <row r="776" ht="12.5" hidden="1"/>
    <row r="777" ht="12.5" hidden="1"/>
    <row r="778" ht="12.5" hidden="1"/>
    <row r="779" ht="12.5" hidden="1"/>
    <row r="780" ht="12.5" hidden="1"/>
    <row r="781" ht="12.5" hidden="1"/>
    <row r="782" ht="12.5" hidden="1"/>
    <row r="783" ht="12.5" hidden="1"/>
    <row r="784" ht="12.5" hidden="1"/>
    <row r="785" ht="12.5" hidden="1"/>
    <row r="786" ht="12.5" hidden="1"/>
    <row r="787" ht="12.5" hidden="1"/>
    <row r="788" ht="12.5" hidden="1"/>
    <row r="789" ht="12.5" hidden="1"/>
    <row r="790" ht="12.5" hidden="1"/>
    <row r="791" ht="12.5" hidden="1"/>
    <row r="792" ht="12.5" hidden="1"/>
    <row r="793" ht="12.5" hidden="1"/>
    <row r="794" ht="12.5" hidden="1"/>
    <row r="795" ht="12.5" hidden="1"/>
    <row r="796" ht="12.5" hidden="1"/>
    <row r="797" ht="12.5" hidden="1"/>
    <row r="798" ht="12.5" hidden="1"/>
    <row r="799" ht="12.5" hidden="1"/>
    <row r="800" ht="12.5" hidden="1"/>
    <row r="801" ht="12.5" hidden="1"/>
    <row r="802" ht="12.5" hidden="1"/>
    <row r="803" ht="12.5" hidden="1"/>
    <row r="804" ht="12.5" hidden="1"/>
    <row r="805" ht="12.5" hidden="1"/>
    <row r="806" ht="12.5" hidden="1"/>
    <row r="807" ht="12.5" hidden="1"/>
    <row r="808" ht="12.5" hidden="1"/>
    <row r="809" ht="12.5" hidden="1"/>
    <row r="810" ht="12.5" hidden="1"/>
    <row r="811" ht="12.5" hidden="1"/>
    <row r="812" ht="12.5" hidden="1"/>
    <row r="813" ht="12.5" hidden="1"/>
    <row r="814" ht="12.5" hidden="1"/>
    <row r="815" ht="12.5" hidden="1"/>
    <row r="816" ht="12.5" hidden="1"/>
    <row r="817" ht="12.5" hidden="1"/>
    <row r="818" ht="12.5" hidden="1"/>
    <row r="819" ht="12.5" hidden="1"/>
    <row r="820" ht="12.5" hidden="1"/>
    <row r="821" ht="12.5" hidden="1"/>
    <row r="822" ht="12.5" hidden="1"/>
    <row r="823" ht="12.5" hidden="1"/>
    <row r="824" ht="12.5" hidden="1"/>
    <row r="825" ht="12.5" hidden="1"/>
    <row r="826" ht="12.5" hidden="1"/>
    <row r="827" ht="12.5" hidden="1"/>
    <row r="828" ht="12.5" hidden="1"/>
    <row r="829" ht="12.5" hidden="1"/>
    <row r="830" ht="12.5" hidden="1"/>
    <row r="831" ht="12.5" hidden="1"/>
    <row r="832" ht="12.5" hidden="1"/>
    <row r="833" ht="12.5" hidden="1"/>
    <row r="834" ht="12.5" hidden="1"/>
    <row r="835" ht="12.5" hidden="1"/>
    <row r="836" ht="12.5" hidden="1"/>
    <row r="837" ht="12.5" hidden="1"/>
    <row r="838" ht="12.5" hidden="1"/>
    <row r="839" ht="12.5" hidden="1"/>
    <row r="840" ht="12.5" hidden="1"/>
    <row r="841" ht="12.5" hidden="1"/>
    <row r="842" ht="12.5" hidden="1"/>
    <row r="843" ht="12.5" hidden="1"/>
    <row r="844" ht="12.5" hidden="1"/>
    <row r="845" ht="12.5" hidden="1"/>
    <row r="846" ht="12.5" hidden="1"/>
    <row r="847" ht="12.5" hidden="1"/>
    <row r="848" ht="12.5" hidden="1"/>
    <row r="849" ht="12.5" hidden="1"/>
    <row r="850" ht="12.5" hidden="1"/>
    <row r="851" ht="12.5" hidden="1"/>
    <row r="852" ht="12.5" hidden="1"/>
    <row r="853" ht="12.5" hidden="1"/>
    <row r="854" ht="12.5" hidden="1"/>
    <row r="855" ht="12.5" hidden="1"/>
    <row r="856" ht="12.5" hidden="1"/>
    <row r="857" ht="12.5" hidden="1"/>
    <row r="858" ht="12.5" hidden="1"/>
    <row r="859" ht="12.5" hidden="1"/>
    <row r="860" ht="12.5" hidden="1"/>
    <row r="861" ht="12.5" hidden="1"/>
    <row r="862" ht="12.5" hidden="1"/>
    <row r="863" ht="12.5" hidden="1"/>
    <row r="864" ht="12.5" hidden="1"/>
    <row r="865" ht="12.5" hidden="1"/>
    <row r="866" ht="12.5" hidden="1"/>
    <row r="867" ht="12.5" hidden="1"/>
    <row r="868" ht="12.5" hidden="1"/>
    <row r="869" ht="12.5" hidden="1"/>
    <row r="870" ht="12.5" hidden="1"/>
    <row r="871" ht="12.5" hidden="1"/>
    <row r="872" ht="12.5" hidden="1"/>
    <row r="873" ht="12.5" hidden="1"/>
    <row r="874" ht="12.5" hidden="1"/>
    <row r="875" ht="12.5" hidden="1"/>
    <row r="876" ht="12.5" hidden="1"/>
    <row r="877" ht="12.5" hidden="1"/>
    <row r="878" ht="12.5" hidden="1"/>
    <row r="879" ht="12.5" hidden="1"/>
    <row r="880" ht="12.5" hidden="1"/>
    <row r="881" ht="12.5" hidden="1"/>
    <row r="882" ht="12.5" hidden="1"/>
    <row r="883" ht="12.5" hidden="1"/>
    <row r="884" ht="12.5" hidden="1"/>
    <row r="885" ht="12.5" hidden="1"/>
    <row r="886" ht="12.5" hidden="1"/>
    <row r="887" ht="12.5" hidden="1"/>
    <row r="888" ht="12.5" hidden="1"/>
    <row r="889" ht="12.5" hidden="1"/>
    <row r="890" ht="12.5" hidden="1"/>
    <row r="891" ht="12.5" hidden="1"/>
    <row r="892" ht="12.5" hidden="1"/>
    <row r="893" ht="12.5" hidden="1"/>
    <row r="894" ht="12.5" hidden="1"/>
    <row r="895" ht="12.5" hidden="1"/>
    <row r="896" ht="12.5" hidden="1"/>
    <row r="897" ht="12.5" hidden="1"/>
    <row r="898" ht="12.5" hidden="1"/>
    <row r="899" ht="12.5" hidden="1"/>
    <row r="900" ht="12.5" hidden="1"/>
    <row r="901" ht="12.5" hidden="1"/>
    <row r="902" ht="12.5" hidden="1"/>
    <row r="903" ht="12.5" hidden="1"/>
    <row r="904" ht="12.5" hidden="1"/>
    <row r="905" ht="12.5" hidden="1"/>
    <row r="906" ht="12.5" hidden="1"/>
    <row r="907" ht="12.5" hidden="1"/>
    <row r="908" ht="12.5" hidden="1"/>
    <row r="909" ht="12.5" hidden="1"/>
    <row r="910" ht="12.5" hidden="1"/>
    <row r="911" ht="12.5" hidden="1"/>
    <row r="912" ht="12.5" hidden="1"/>
    <row r="913" ht="12.5" hidden="1"/>
    <row r="914" ht="12.5" hidden="1"/>
    <row r="915" ht="12.5" hidden="1"/>
    <row r="916" ht="12.5" hidden="1"/>
    <row r="917" ht="12.5" hidden="1"/>
    <row r="918" ht="12.5" hidden="1"/>
    <row r="919" ht="12.5" hidden="1"/>
    <row r="920" ht="12.5" hidden="1"/>
    <row r="921" ht="12.5" hidden="1"/>
    <row r="922" ht="12.5" hidden="1"/>
    <row r="923" ht="12.5" hidden="1"/>
    <row r="924" ht="12.5" hidden="1"/>
    <row r="925" ht="12.5" hidden="1"/>
    <row r="926" ht="12.5" hidden="1"/>
    <row r="927" ht="12.5" hidden="1"/>
    <row r="928" ht="12.5" hidden="1"/>
    <row r="929" ht="12.5" hidden="1"/>
    <row r="930" ht="12.5" hidden="1"/>
    <row r="931" ht="12.5" hidden="1"/>
    <row r="932" ht="12.5" hidden="1"/>
    <row r="933" ht="12.5" hidden="1"/>
    <row r="934" ht="12.5" hidden="1"/>
    <row r="935" ht="12.5" hidden="1"/>
    <row r="936" ht="12.5" hidden="1"/>
    <row r="937" ht="12.5" hidden="1"/>
    <row r="938" ht="12.5" hidden="1"/>
    <row r="939" ht="12.5" hidden="1"/>
    <row r="940" ht="12.5" hidden="1"/>
    <row r="941" ht="12.5" hidden="1"/>
    <row r="942" ht="12.5" hidden="1"/>
    <row r="943" ht="12.5" hidden="1"/>
    <row r="944" ht="12.5" hidden="1"/>
    <row r="945" ht="12.5" hidden="1"/>
    <row r="946" ht="12.5" hidden="1"/>
    <row r="947" ht="12.5" hidden="1"/>
    <row r="948" ht="12.5" hidden="1"/>
    <row r="949" ht="12.5" hidden="1"/>
    <row r="950" ht="12.5" hidden="1"/>
    <row r="951" ht="12.5" hidden="1"/>
    <row r="952" ht="12.5" hidden="1"/>
    <row r="953" ht="12.5" hidden="1"/>
    <row r="954" ht="12.5" hidden="1"/>
    <row r="955" ht="12.5" hidden="1"/>
    <row r="956" ht="12.5" hidden="1"/>
    <row r="957" ht="12.5" hidden="1"/>
    <row r="958" ht="12.5" hidden="1"/>
    <row r="959" ht="12.5" hidden="1"/>
    <row r="960" ht="12.5" hidden="1"/>
    <row r="961" ht="12.5" hidden="1"/>
    <row r="962" ht="12.5" hidden="1"/>
    <row r="963" ht="12.5" hidden="1"/>
    <row r="964" ht="12.5" hidden="1"/>
    <row r="965" ht="12.5" hidden="1"/>
    <row r="966" ht="12.5" hidden="1"/>
    <row r="967" ht="12.5" hidden="1"/>
    <row r="968" ht="12.5" hidden="1"/>
    <row r="969" ht="12.5" hidden="1"/>
    <row r="970" ht="12.5" hidden="1"/>
    <row r="971" ht="12.5" hidden="1"/>
    <row r="972" ht="12.5" hidden="1"/>
    <row r="973" ht="12.5" hidden="1"/>
    <row r="974" ht="12.5" hidden="1"/>
    <row r="975" ht="12.5" hidden="1"/>
    <row r="976" ht="12.5" hidden="1"/>
    <row r="977" ht="12.5" hidden="1"/>
    <row r="978" ht="12.5" hidden="1"/>
    <row r="979" ht="12.5" hidden="1"/>
    <row r="980" ht="12.5" hidden="1"/>
    <row r="981" ht="12.5" hidden="1"/>
    <row r="982" ht="12.5" hidden="1"/>
    <row r="983" ht="12.5" hidden="1"/>
    <row r="984" ht="12.5" hidden="1"/>
    <row r="985" ht="12.5" hidden="1"/>
    <row r="986" ht="12.5" hidden="1"/>
    <row r="987" ht="12.5" hidden="1"/>
    <row r="988" ht="12.5" hidden="1"/>
    <row r="989" ht="12.5" hidden="1"/>
    <row r="990" ht="12.5" hidden="1"/>
    <row r="991" ht="12.5" hidden="1"/>
    <row r="992" ht="12.5" hidden="1"/>
    <row r="993" ht="12.5" hidden="1"/>
    <row r="994" ht="12.5" hidden="1"/>
    <row r="995" ht="12.5" hidden="1"/>
    <row r="996" ht="12.5" hidden="1"/>
    <row r="997" ht="12.5" hidden="1"/>
    <row r="998" ht="12.5" hidden="1"/>
    <row r="999" ht="12.5" hidden="1"/>
  </sheetData>
  <mergeCells count="8">
    <mergeCell ref="A29:I29"/>
    <mergeCell ref="A1:I1"/>
    <mergeCell ref="A2:A28"/>
    <mergeCell ref="B2:C2"/>
    <mergeCell ref="D2:D28"/>
    <mergeCell ref="E2:H2"/>
    <mergeCell ref="I2:I28"/>
    <mergeCell ref="B9:C28"/>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D9EAD3"/>
    <outlinePr summaryBelow="0" summaryRight="0"/>
  </sheetPr>
  <dimension ref="A1"/>
  <sheetViews>
    <sheetView workbookViewId="0"/>
  </sheetViews>
  <sheetFormatPr baseColWidth="10" defaultColWidth="12.54296875" defaultRowHeight="15.75" customHeight="1"/>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C9DAF8"/>
    <outlinePr summaryBelow="0" summaryRight="0"/>
  </sheetPr>
  <dimension ref="A1"/>
  <sheetViews>
    <sheetView workbookViewId="0"/>
  </sheetViews>
  <sheetFormatPr baseColWidth="10" defaultColWidth="12.54296875" defaultRowHeight="15.75" customHeight="1"/>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527B6B3AD249A74E8269CBA9B9D4E7F9" ma:contentTypeVersion="20" ma:contentTypeDescription="Crée un document." ma:contentTypeScope="" ma:versionID="a1873d42136cdda7d81fb2681197da8a">
  <xsd:schema xmlns:xsd="http://www.w3.org/2001/XMLSchema" xmlns:xs="http://www.w3.org/2001/XMLSchema" xmlns:p="http://schemas.microsoft.com/office/2006/metadata/properties" xmlns:ns2="42c70f0b-7f88-4608-8a21-6ef3b415d408" xmlns:ns3="6c8372f3-ddba-44ad-b6b8-d1f55af229f1" targetNamespace="http://schemas.microsoft.com/office/2006/metadata/properties" ma:root="true" ma:fieldsID="fb583bcd2d31df37aed16b099ad24217" ns2:_="" ns3:_="">
    <xsd:import namespace="42c70f0b-7f88-4608-8a21-6ef3b415d408"/>
    <xsd:import namespace="6c8372f3-ddba-44ad-b6b8-d1f55af229f1"/>
    <xsd:element name="properties">
      <xsd:complexType>
        <xsd:sequence>
          <xsd:element name="documentManagement">
            <xsd:complexType>
              <xsd:all>
                <xsd:element ref="ns2:Pertinent" minOccurs="0"/>
                <xsd:element ref="ns2:lcf76f155ced4ddcb4097134ff3c332f" minOccurs="0"/>
                <xsd:element ref="ns3:TaxCatchAll" minOccurs="0"/>
                <xsd:element ref="ns2:MediaServiceMetadata" minOccurs="0"/>
                <xsd:element ref="ns2:MediaServiceFastMetadata" minOccurs="0"/>
                <xsd:element ref="ns2:MediaServiceOCR" minOccurs="0"/>
                <xsd:element ref="ns2:MediaServiceGenerationTime" minOccurs="0"/>
                <xsd:element ref="ns2:MediaServiceEventHashCode" minOccurs="0"/>
                <xsd:element ref="ns2:MediaLengthInSeconds" minOccurs="0"/>
                <xsd:element ref="ns2:MediaServiceDateTaken" minOccurs="0"/>
                <xsd:element ref="ns2:MediaServiceLocation" minOccurs="0"/>
                <xsd:element ref="ns3:SharedWithUsers" minOccurs="0"/>
                <xsd:element ref="ns3:SharedWithDetails" minOccurs="0"/>
                <xsd:element ref="ns2:MediaServiceObjectDetectorVersions" minOccurs="0"/>
                <xsd:element ref="ns2:MediaServiceSearchProperties" minOccurs="0"/>
                <xsd:element ref="ns2:test" minOccurs="0"/>
                <xsd:element ref="ns2:MediaServiceBillingMetadata" minOccurs="0"/>
                <xsd:element ref="ns2:Documentsfinaux"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2c70f0b-7f88-4608-8a21-6ef3b415d408" elementFormDefault="qualified">
    <xsd:import namespace="http://schemas.microsoft.com/office/2006/documentManagement/types"/>
    <xsd:import namespace="http://schemas.microsoft.com/office/infopath/2007/PartnerControls"/>
    <xsd:element name="Pertinent" ma:index="3" nillable="true" ma:displayName="Pertinent" ma:description="Est ce que ça vaut le coup de faire un entretien avec cette personne ?" ma:format="Dropdown" ma:internalName="Pertinent" ma:readOnly="false">
      <xsd:simpleType>
        <xsd:restriction base="dms:Choice">
          <xsd:enumeration value="Oui"/>
          <xsd:enumeration value="Moyen"/>
          <xsd:enumeration value="Non"/>
        </xsd:restriction>
      </xsd:simpleType>
    </xsd:element>
    <xsd:element name="lcf76f155ced4ddcb4097134ff3c332f" ma:index="9" nillable="true" ma:taxonomy="true" ma:internalName="lcf76f155ced4ddcb4097134ff3c332f" ma:taxonomyFieldName="MediaServiceImageTags" ma:displayName="Balises d’images" ma:readOnly="false" ma:fieldId="{5cf76f15-5ced-4ddc-b409-7134ff3c332f}" ma:taxonomyMulti="true" ma:sspId="0ddebfef-2a9f-4476-a11e-12646c54034c" ma:termSetId="09814cd3-568e-fe90-9814-8d621ff8fb84" ma:anchorId="fba54fb3-c3e1-fe81-a776-ca4b69148c4d" ma:open="true" ma:isKeyword="false">
      <xsd:complexType>
        <xsd:sequence>
          <xsd:element ref="pc:Terms" minOccurs="0" maxOccurs="1"/>
        </xsd:sequence>
      </xsd:complexType>
    </xsd:element>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OCR" ma:index="13" nillable="true" ma:displayName="Extracted Text" ma:hidden="true" ma:internalName="MediaServiceOCR" ma:readOnly="true">
      <xsd:simpleType>
        <xsd:restriction base="dms:Note"/>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Location" ma:index="18" nillable="true" ma:displayName="Location" ma:hidden="true" ma:indexed="true" ma:internalName="MediaServiceLocation" ma:readOnly="true">
      <xsd:simpleType>
        <xsd:restriction base="dms:Text"/>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test" ma:index="24" nillable="true" ma:displayName="test" ma:default="1" ma:format="Dropdown" ma:hidden="true" ma:internalName="test" ma:readOnly="false">
      <xsd:simpleType>
        <xsd:restriction base="dms:Boolean"/>
      </xsd:simpleType>
    </xsd:element>
    <xsd:element name="MediaServiceBillingMetadata" ma:index="25" nillable="true" ma:displayName="MediaServiceBillingMetadata" ma:hidden="true" ma:internalName="MediaServiceBillingMetadata" ma:readOnly="true">
      <xsd:simpleType>
        <xsd:restriction base="dms:Note"/>
      </xsd:simpleType>
    </xsd:element>
    <xsd:element name="Documentsfinaux" ma:index="26" nillable="true" ma:displayName="Documents finaux" ma:format="Dropdown" ma:internalName="Documentsfinaux">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6c8372f3-ddba-44ad-b6b8-d1f55af229f1" elementFormDefault="qualified">
    <xsd:import namespace="http://schemas.microsoft.com/office/2006/documentManagement/types"/>
    <xsd:import namespace="http://schemas.microsoft.com/office/infopath/2007/PartnerControls"/>
    <xsd:element name="TaxCatchAll" ma:index="10" nillable="true" ma:displayName="Taxonomy Catch All Column" ma:hidden="true" ma:list="{7a26a85d-5a60-4c34-98a7-b52ddcc285c5}" ma:internalName="TaxCatchAll" ma:readOnly="false" ma:showField="CatchAllData" ma:web="6c8372f3-ddba-44ad-b6b8-d1f55af229f1">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Partagé avec" ma:hidden="true"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Partagé avec détails" ma:hidden="true" ma:internalName="SharedWithDetail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displayName="Type de contenu"/>
        <xsd:element ref="dc:title" minOccurs="0" maxOccurs="1" ma:index="1"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42c70f0b-7f88-4608-8a21-6ef3b415d408">
      <Terms xmlns="http://schemas.microsoft.com/office/infopath/2007/PartnerControls"/>
    </lcf76f155ced4ddcb4097134ff3c332f>
    <TaxCatchAll xmlns="6c8372f3-ddba-44ad-b6b8-d1f55af229f1" xsi:nil="true"/>
    <Pertinent xmlns="42c70f0b-7f88-4608-8a21-6ef3b415d408" xsi:nil="true"/>
    <test xmlns="42c70f0b-7f88-4608-8a21-6ef3b415d408">true</test>
    <Documentsfinaux xmlns="42c70f0b-7f88-4608-8a21-6ef3b415d408" xsi:nil="true"/>
  </documentManagement>
</p:properties>
</file>

<file path=customXml/itemProps1.xml><?xml version="1.0" encoding="utf-8"?>
<ds:datastoreItem xmlns:ds="http://schemas.openxmlformats.org/officeDocument/2006/customXml" ds:itemID="{E0CADB44-BDFE-44DD-8863-618CD10718DB}">
  <ds:schemaRefs>
    <ds:schemaRef ds:uri="http://schemas.microsoft.com/sharepoint/v3/contenttype/forms"/>
  </ds:schemaRefs>
</ds:datastoreItem>
</file>

<file path=customXml/itemProps2.xml><?xml version="1.0" encoding="utf-8"?>
<ds:datastoreItem xmlns:ds="http://schemas.openxmlformats.org/officeDocument/2006/customXml" ds:itemID="{80FDAE96-6668-4202-BCD4-83D11DF4258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2c70f0b-7f88-4608-8a21-6ef3b415d408"/>
    <ds:schemaRef ds:uri="6c8372f3-ddba-44ad-b6b8-d1f55af229f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5B2088B1-4125-4284-B149-B7BA06B567C5}">
  <ds:schemaRefs>
    <ds:schemaRef ds:uri="http://schemas.microsoft.com/office/infopath/2007/PartnerControls"/>
    <ds:schemaRef ds:uri="http://www.w3.org/XML/1998/namespace"/>
    <ds:schemaRef ds:uri="http://schemas.openxmlformats.org/package/2006/metadata/core-properties"/>
    <ds:schemaRef ds:uri="http://schemas.microsoft.com/office/2006/documentManagement/types"/>
    <ds:schemaRef ds:uri="6c8372f3-ddba-44ad-b6b8-d1f55af229f1"/>
    <ds:schemaRef ds:uri="http://schemas.microsoft.com/office/2006/metadata/properties"/>
    <ds:schemaRef ds:uri="42c70f0b-7f88-4608-8a21-6ef3b415d408"/>
    <ds:schemaRef ds:uri="http://purl.org/dc/dcmitype/"/>
    <ds:schemaRef ds:uri="http://purl.org/dc/terms/"/>
    <ds:schemaRef ds:uri="http://purl.org/dc/elements/1.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10</vt:i4>
      </vt:variant>
    </vt:vector>
  </HeadingPairs>
  <TitlesOfParts>
    <vt:vector size="10" baseType="lpstr">
      <vt:lpstr>Synthèse</vt:lpstr>
      <vt:lpstr>Energie</vt:lpstr>
      <vt:lpstr>Restauration</vt:lpstr>
      <vt:lpstr>Déplacements</vt:lpstr>
      <vt:lpstr>Achats</vt:lpstr>
      <vt:lpstr>Immobilisations</vt:lpstr>
      <vt:lpstr>Utilitaires</vt:lpstr>
      <vt:lpstr>Objectifs de réduction</vt:lpstr>
      <vt:lpstr>Actions</vt:lpstr>
      <vt:lpstr>Conclusion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Teddy C | ABC</dc:creator>
  <cp:keywords/>
  <dc:description/>
  <cp:lastModifiedBy>Teddy C | ABC</cp:lastModifiedBy>
  <cp:revision/>
  <dcterms:created xsi:type="dcterms:W3CDTF">2024-12-12T09:21:56Z</dcterms:created>
  <dcterms:modified xsi:type="dcterms:W3CDTF">2025-12-01T14:38:27Z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0x010100527B6B3AD249A74E8269CBA9B9D4E7F9</vt:lpwstr>
  </property>
  <property fmtid="{D5CDD505-2E9C-101B-9397-08002B2CF9AE}" pid="3" name="MediaServiceImageTags">
    <vt:lpwstr/>
  </property>
</Properties>
</file>